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00 MIOSSPORT 1985_2015\0 ASSOLUTI 2015\Conferenza stampa UD 15_12_2015\0KitConferenzaStampa15122015\"/>
    </mc:Choice>
  </mc:AlternateContent>
  <bookViews>
    <workbookView xWindow="0" yWindow="0" windowWidth="20490" windowHeight="9285" tabRatio="942" firstSheet="1" activeTab="1"/>
  </bookViews>
  <sheets>
    <sheet name="Cover" sheetId="9" r:id="rId1"/>
    <sheet name="Quadro 2014 - 2015" sheetId="10" r:id="rId2"/>
    <sheet name="1 Società" sheetId="1" r:id="rId3"/>
    <sheet name="2 Prime Affiliazioni" sheetId="2" r:id="rId4"/>
    <sheet name="3 Consiglieri Sociali" sheetId="3" r:id="rId5"/>
    <sheet name="4 Arbitri" sheetId="4" r:id="rId6"/>
    <sheet name="5 Insegnanti Tecnici" sheetId="5" r:id="rId7"/>
    <sheet name="6 Atleti_e" sheetId="6" r:id="rId8"/>
    <sheet name="7 Agonisti_e" sheetId="7" r:id="rId9"/>
    <sheet name="8 Non Agonisti_e" sheetId="8" r:id="rId10"/>
  </sheets>
  <definedNames>
    <definedName name="_xlnm.Print_Area" localSheetId="2">'1 Società'!$A$1:$N$31</definedName>
    <definedName name="_xlnm.Print_Area" localSheetId="3">'2 Prime Affiliazioni'!$A$1:$N$31</definedName>
    <definedName name="_xlnm.Print_Area" localSheetId="4">'3 Consiglieri Sociali'!$A$1:$N$31</definedName>
    <definedName name="_xlnm.Print_Area" localSheetId="5">'4 Arbitri'!$A$1:$N$31</definedName>
    <definedName name="_xlnm.Print_Area" localSheetId="6">'5 Insegnanti Tecnici'!$A$1:$N$31</definedName>
    <definedName name="_xlnm.Print_Area" localSheetId="7">'6 Atleti_e'!$A$1:$N$31</definedName>
    <definedName name="_xlnm.Print_Area" localSheetId="8">'7 Agonisti_e'!$A$1:$N$31</definedName>
    <definedName name="_xlnm.Print_Area" localSheetId="9">'8 Non Agonisti_e'!$A$1:$N$27</definedName>
    <definedName name="_xlnm.Print_Area" localSheetId="0">Cover!$A$1:$I$31</definedName>
    <definedName name="_xlnm.Print_Area" localSheetId="1">'Quadro 2014 - 2015'!$A$1:$S$67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0" l="1"/>
  <c r="E29" i="10" l="1"/>
  <c r="E34" i="10"/>
  <c r="C33" i="10" l="1"/>
  <c r="K26" i="10" l="1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6" i="4"/>
  <c r="G27" i="10"/>
  <c r="G5" i="10" s="1"/>
  <c r="D27" i="4" l="1"/>
  <c r="Q27" i="10"/>
  <c r="Q5" i="10" s="1"/>
  <c r="P27" i="10"/>
  <c r="P5" i="10" s="1"/>
  <c r="M6" i="10" l="1"/>
  <c r="N27" i="10"/>
  <c r="M7" i="10"/>
  <c r="R7" i="10" s="1"/>
  <c r="M8" i="10"/>
  <c r="R8" i="10" s="1"/>
  <c r="M9" i="10"/>
  <c r="R9" i="10" s="1"/>
  <c r="M10" i="10"/>
  <c r="R10" i="10" s="1"/>
  <c r="M11" i="10"/>
  <c r="R11" i="10" s="1"/>
  <c r="M12" i="10"/>
  <c r="R12" i="10" s="1"/>
  <c r="M13" i="10"/>
  <c r="R13" i="10" s="1"/>
  <c r="M14" i="10"/>
  <c r="R14" i="10" s="1"/>
  <c r="M15" i="10"/>
  <c r="R15" i="10" s="1"/>
  <c r="M16" i="10"/>
  <c r="R16" i="10" s="1"/>
  <c r="M17" i="10"/>
  <c r="R17" i="10" s="1"/>
  <c r="M18" i="10"/>
  <c r="R18" i="10" s="1"/>
  <c r="M19" i="10"/>
  <c r="R19" i="10" s="1"/>
  <c r="M20" i="10"/>
  <c r="R20" i="10" s="1"/>
  <c r="M21" i="10"/>
  <c r="R21" i="10" s="1"/>
  <c r="M22" i="10"/>
  <c r="R22" i="10" s="1"/>
  <c r="M23" i="10"/>
  <c r="R23" i="10" s="1"/>
  <c r="M24" i="10"/>
  <c r="R24" i="10" s="1"/>
  <c r="M25" i="10"/>
  <c r="R25" i="10" s="1"/>
  <c r="M26" i="10"/>
  <c r="R26" i="10" s="1"/>
  <c r="O26" i="10" l="1"/>
  <c r="O22" i="10"/>
  <c r="O18" i="10"/>
  <c r="O14" i="10"/>
  <c r="O10" i="10"/>
  <c r="O6" i="10"/>
  <c r="O25" i="10"/>
  <c r="O21" i="10"/>
  <c r="O17" i="10"/>
  <c r="O13" i="10"/>
  <c r="O24" i="10"/>
  <c r="O20" i="10"/>
  <c r="O16" i="10"/>
  <c r="O12" i="10"/>
  <c r="O8" i="10"/>
  <c r="N5" i="10"/>
  <c r="O23" i="10"/>
  <c r="O19" i="10"/>
  <c r="O15" i="10"/>
  <c r="O11" i="10"/>
  <c r="O7" i="10"/>
  <c r="O9" i="10"/>
  <c r="C18" i="5"/>
  <c r="C12" i="8"/>
  <c r="C13" i="8"/>
  <c r="C14" i="7"/>
  <c r="C12" i="7"/>
  <c r="C13" i="7"/>
  <c r="C12" i="6"/>
  <c r="C13" i="6"/>
  <c r="C14" i="6"/>
  <c r="C12" i="5"/>
  <c r="C13" i="5"/>
  <c r="C12" i="4"/>
  <c r="C13" i="4"/>
  <c r="C11" i="3"/>
  <c r="C12" i="3"/>
  <c r="C13" i="3"/>
  <c r="C12" i="2"/>
  <c r="C13" i="2"/>
  <c r="C7" i="1"/>
  <c r="C8" i="1"/>
  <c r="C9" i="1"/>
  <c r="C10" i="1"/>
  <c r="C11" i="1"/>
  <c r="C12" i="1"/>
  <c r="C13" i="1"/>
  <c r="O27" i="10" l="1"/>
  <c r="O5" i="10" s="1"/>
  <c r="E31" i="8"/>
  <c r="E31" i="7"/>
  <c r="E31" i="6"/>
  <c r="E31" i="5"/>
  <c r="E31" i="4"/>
  <c r="E31" i="3"/>
  <c r="E31" i="2"/>
  <c r="E31" i="1"/>
  <c r="C2" i="8" l="1"/>
  <c r="C2" i="7"/>
  <c r="C2" i="6"/>
  <c r="C2" i="5"/>
  <c r="C2" i="4"/>
  <c r="C2" i="3"/>
  <c r="C2" i="2"/>
  <c r="C2" i="1"/>
  <c r="C2" i="10" l="1"/>
  <c r="C7" i="8"/>
  <c r="C8" i="8"/>
  <c r="C9" i="8"/>
  <c r="C10" i="8"/>
  <c r="C11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6" i="8"/>
  <c r="C7" i="7"/>
  <c r="C8" i="7"/>
  <c r="C9" i="7"/>
  <c r="C10" i="7"/>
  <c r="C11" i="7"/>
  <c r="C15" i="7"/>
  <c r="C16" i="7"/>
  <c r="C17" i="7"/>
  <c r="C18" i="7"/>
  <c r="C19" i="7"/>
  <c r="C20" i="7"/>
  <c r="C21" i="7"/>
  <c r="C22" i="7"/>
  <c r="C23" i="7"/>
  <c r="C24" i="7"/>
  <c r="C25" i="7"/>
  <c r="C26" i="7"/>
  <c r="C6" i="7"/>
  <c r="C7" i="6"/>
  <c r="C8" i="6"/>
  <c r="C9" i="6"/>
  <c r="C10" i="6"/>
  <c r="C11" i="6"/>
  <c r="C15" i="6"/>
  <c r="C16" i="6"/>
  <c r="C17" i="6"/>
  <c r="C18" i="6"/>
  <c r="C19" i="6"/>
  <c r="C20" i="6"/>
  <c r="C21" i="6"/>
  <c r="C22" i="6"/>
  <c r="C23" i="6"/>
  <c r="C24" i="6"/>
  <c r="C25" i="6"/>
  <c r="C26" i="6"/>
  <c r="C6" i="6"/>
  <c r="C7" i="5"/>
  <c r="C8" i="5"/>
  <c r="C9" i="5"/>
  <c r="C10" i="5"/>
  <c r="C11" i="5"/>
  <c r="C14" i="5"/>
  <c r="C15" i="5"/>
  <c r="C16" i="5"/>
  <c r="C17" i="5"/>
  <c r="C19" i="5"/>
  <c r="C20" i="5"/>
  <c r="C21" i="5"/>
  <c r="C22" i="5"/>
  <c r="C23" i="5"/>
  <c r="C24" i="5"/>
  <c r="C25" i="5"/>
  <c r="C26" i="5"/>
  <c r="C6" i="5"/>
  <c r="C7" i="4"/>
  <c r="C8" i="4"/>
  <c r="C9" i="4"/>
  <c r="C10" i="4"/>
  <c r="C11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6" i="4"/>
  <c r="C7" i="3"/>
  <c r="C8" i="3"/>
  <c r="C9" i="3"/>
  <c r="C10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6" i="3"/>
  <c r="C7" i="2"/>
  <c r="C8" i="2"/>
  <c r="C9" i="2"/>
  <c r="C10" i="2"/>
  <c r="C11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6" i="2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6" i="1"/>
  <c r="K27" i="10"/>
  <c r="J27" i="10"/>
  <c r="I27" i="10"/>
  <c r="H27" i="10"/>
  <c r="F27" i="10"/>
  <c r="E27" i="10"/>
  <c r="D27" i="10"/>
  <c r="D5" i="10" s="1"/>
  <c r="C27" i="10"/>
  <c r="C5" i="10" s="1"/>
  <c r="H5" i="10" l="1"/>
  <c r="H33" i="10"/>
  <c r="I5" i="10"/>
  <c r="I33" i="10"/>
  <c r="E28" i="10"/>
  <c r="E33" i="10"/>
  <c r="J5" i="10"/>
  <c r="J33" i="10"/>
  <c r="F5" i="10"/>
  <c r="F33" i="10"/>
  <c r="K5" i="10"/>
  <c r="K33" i="10"/>
  <c r="E5" i="10"/>
  <c r="M27" i="10"/>
  <c r="M5" i="10" s="1"/>
  <c r="C27" i="7"/>
  <c r="C27" i="3"/>
  <c r="C27" i="8"/>
  <c r="C27" i="4"/>
  <c r="C27" i="6"/>
  <c r="C27" i="2"/>
  <c r="C27" i="5"/>
  <c r="C27" i="1"/>
</calcChain>
</file>

<file path=xl/sharedStrings.xml><?xml version="1.0" encoding="utf-8"?>
<sst xmlns="http://schemas.openxmlformats.org/spreadsheetml/2006/main" count="463" uniqueCount="92">
  <si>
    <t>Regione</t>
  </si>
  <si>
    <t>Società</t>
  </si>
  <si>
    <t>Prima Affiliazione</t>
  </si>
  <si>
    <t>Atleti/e</t>
  </si>
  <si>
    <t>Agonisti</t>
  </si>
  <si>
    <t>Non Agonisti</t>
  </si>
  <si>
    <t>Consiglieri Sociali</t>
  </si>
  <si>
    <t>Arbitri</t>
  </si>
  <si>
    <t>Insegnanti Tecnici</t>
  </si>
  <si>
    <t>Somme</t>
  </si>
  <si>
    <t>Prime Affiliazioni</t>
  </si>
  <si>
    <t>Cosiglieri Sociali</t>
  </si>
  <si>
    <t>Agonisti/e</t>
  </si>
  <si>
    <t>Non Agonisti/e</t>
  </si>
  <si>
    <r>
      <rPr>
        <b/>
        <sz val="20"/>
        <rFont val="Arial"/>
        <family val="2"/>
      </rPr>
      <t>C</t>
    </r>
    <r>
      <rPr>
        <b/>
        <sz val="20"/>
        <color indexed="10"/>
        <rFont val="Arial"/>
        <family val="2"/>
      </rPr>
      <t xml:space="preserve">ommissione </t>
    </r>
    <r>
      <rPr>
        <b/>
        <sz val="20"/>
        <rFont val="Arial"/>
        <family val="2"/>
      </rPr>
      <t>N</t>
    </r>
    <r>
      <rPr>
        <b/>
        <sz val="20"/>
        <color indexed="10"/>
        <rFont val="Arial"/>
        <family val="2"/>
      </rPr>
      <t xml:space="preserve">azionale </t>
    </r>
    <r>
      <rPr>
        <b/>
        <sz val="20"/>
        <rFont val="Arial"/>
        <family val="2"/>
      </rPr>
      <t>U</t>
    </r>
    <r>
      <rPr>
        <b/>
        <sz val="20"/>
        <color indexed="10"/>
        <rFont val="Arial"/>
        <family val="2"/>
      </rPr>
      <t xml:space="preserve">fficiali di </t>
    </r>
    <r>
      <rPr>
        <b/>
        <sz val="20"/>
        <rFont val="Arial"/>
        <family val="2"/>
      </rPr>
      <t>G</t>
    </r>
    <r>
      <rPr>
        <b/>
        <sz val="20"/>
        <color indexed="10"/>
        <rFont val="Arial"/>
        <family val="2"/>
      </rPr>
      <t>ara</t>
    </r>
  </si>
  <si>
    <t>Affiliazioni e Tesseramento</t>
  </si>
  <si>
    <r>
      <rPr>
        <b/>
        <sz val="14"/>
        <color indexed="10"/>
        <rFont val="Arial"/>
        <family val="2"/>
      </rPr>
      <t>Verificato</t>
    </r>
    <r>
      <rPr>
        <b/>
        <sz val="14"/>
        <rFont val="Arial"/>
        <family val="2"/>
      </rPr>
      <t xml:space="preserve"> FIPE/CNUG</t>
    </r>
  </si>
  <si>
    <t>FIPE - Ufficio Riaffililiazioni e Tesseramenti - Statistiche per Regione</t>
  </si>
  <si>
    <t>Somme &gt;&gt;&gt;</t>
  </si>
  <si>
    <t xml:space="preserve">Dati definitivi 2014 &gt;&gt;&gt; </t>
  </si>
  <si>
    <t>Totale Tesserati &gt;&gt;&gt;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</si>
  <si>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</si>
  <si>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</si>
  <si>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</si>
  <si>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</si>
  <si>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</si>
  <si>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</si>
  <si>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</si>
  <si>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</si>
  <si>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</si>
  <si>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CR</t>
  </si>
  <si>
    <t>P.A.</t>
  </si>
  <si>
    <t>C.S.</t>
  </si>
  <si>
    <t>I.T.</t>
  </si>
  <si>
    <t>PIEMONTE</t>
  </si>
  <si>
    <t>VALLE D'AOSTA</t>
  </si>
  <si>
    <t>LOMBARDIA</t>
  </si>
  <si>
    <t>BOLZANO</t>
  </si>
  <si>
    <t>TRENTO</t>
  </si>
  <si>
    <t>VENETO</t>
  </si>
  <si>
    <t>LIGURIA</t>
  </si>
  <si>
    <t>FRIULI VENEZIA GIULIA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</si>
  <si>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</si>
  <si>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</si>
  <si>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</si>
  <si>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</si>
  <si>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</si>
  <si>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</si>
  <si>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</si>
  <si>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</si>
  <si>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</si>
  <si>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</si>
  <si>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</si>
  <si>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</si>
  <si>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</si>
  <si>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Esclusi i Benemeriti e FQ</t>
  </si>
  <si>
    <t>N. Tesserati</t>
  </si>
  <si>
    <t>Popolazione</t>
  </si>
  <si>
    <t>PIE</t>
  </si>
  <si>
    <t>LOM</t>
  </si>
  <si>
    <t>BOL</t>
  </si>
  <si>
    <t>TRE</t>
  </si>
  <si>
    <t>VEN</t>
  </si>
  <si>
    <t>LIG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</si>
  <si>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</si>
  <si>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</si>
  <si>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</si>
  <si>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</si>
  <si>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</si>
  <si>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</si>
  <si>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</si>
  <si>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</si>
  <si>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</si>
  <si>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</si>
  <si>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</si>
  <si>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</si>
  <si>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VDA</t>
  </si>
  <si>
    <t>FVG</t>
  </si>
  <si>
    <t>EMR</t>
  </si>
  <si>
    <t>Coeff.</t>
  </si>
  <si>
    <t>Comuni</t>
  </si>
  <si>
    <t>Province</t>
  </si>
  <si>
    <t>%</t>
  </si>
  <si>
    <t>=</t>
  </si>
  <si>
    <t>da CNUG</t>
  </si>
  <si>
    <t>Arbitri da FIPE</t>
  </si>
  <si>
    <t>CNUG</t>
  </si>
  <si>
    <t>Aggiornato al 11 dicembre</t>
  </si>
  <si>
    <t xml:space="preserve">Dati 2015 in % &gt;&gt;&gt; </t>
  </si>
  <si>
    <t>Rispetto al 2014</t>
  </si>
  <si>
    <r>
      <t xml:space="preserve">Riaffiliazioni </t>
    </r>
    <r>
      <rPr>
        <b/>
        <sz val="14"/>
        <color rgb="FFFF0000"/>
        <rFont val="Arial"/>
        <family val="2"/>
      </rPr>
      <t>2015</t>
    </r>
  </si>
  <si>
    <r>
      <t xml:space="preserve">Prime Affiliazioni </t>
    </r>
    <r>
      <rPr>
        <b/>
        <sz val="14"/>
        <color rgb="FFFF0000"/>
        <rFont val="Arial"/>
        <family val="2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</si>
</sst>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4"/>
      <color indexed="12"/>
      <name val="Arial"/>
      <family val="2"/>
    </font>
    <font>
      <sz val="14"/>
      <color rgb="FF92D050"/>
      <name val="Arial"/>
      <family val="2"/>
    </font>
    <font>
      <sz val="18"/>
      <name val="Arial"/>
      <family val="2"/>
    </font>
    <font>
      <b/>
      <sz val="55"/>
      <color rgb="FF92D050"/>
      <name val="Arial Black"/>
      <family val="2"/>
    </font>
    <font>
      <b/>
      <sz val="26"/>
      <name val="Arial"/>
      <family val="2"/>
    </font>
    <font>
      <b/>
      <sz val="36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color rgb="FF00B05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15" fontId="3" fillId="0" borderId="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4" xfId="0" applyNumberForma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2" fontId="16" fillId="0" borderId="21" xfId="0" applyNumberFormat="1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3" fontId="0" fillId="0" borderId="23" xfId="0" applyNumberFormat="1" applyFont="1" applyBorder="1" applyAlignment="1">
      <alignment horizontal="right" vertical="center" wrapText="1"/>
    </xf>
    <xf numFmtId="4" fontId="0" fillId="0" borderId="23" xfId="0" applyNumberFormat="1" applyFont="1" applyBorder="1" applyAlignment="1">
      <alignment horizontal="right" vertical="center" wrapText="1"/>
    </xf>
    <xf numFmtId="0" fontId="0" fillId="0" borderId="23" xfId="0" applyFont="1" applyBorder="1" applyAlignment="1">
      <alignment horizontal="right" vertical="center" wrapText="1"/>
    </xf>
    <xf numFmtId="2" fontId="16" fillId="0" borderId="24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164" fontId="27" fillId="4" borderId="1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3" fontId="30" fillId="0" borderId="14" xfId="0" applyNumberFormat="1" applyFont="1" applyBorder="1" applyAlignment="1">
      <alignment vertical="center"/>
    </xf>
    <xf numFmtId="49" fontId="0" fillId="5" borderId="1" xfId="0" applyNumberForma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right" vertical="center" wrapText="1"/>
    </xf>
    <xf numFmtId="2" fontId="16" fillId="5" borderId="21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quotePrefix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5" fontId="3" fillId="0" borderId="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164" fontId="31" fillId="5" borderId="25" xfId="0" applyNumberFormat="1" applyFont="1" applyFill="1" applyBorder="1" applyAlignment="1">
      <alignment horizontal="center" vertical="center"/>
    </xf>
    <xf numFmtId="164" fontId="31" fillId="5" borderId="8" xfId="0" applyNumberFormat="1" applyFont="1" applyFill="1" applyBorder="1" applyAlignment="1">
      <alignment horizontal="center" vertical="center"/>
    </xf>
    <xf numFmtId="164" fontId="31" fillId="5" borderId="26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34" fillId="5" borderId="2" xfId="0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Tesserati FIPE al 17.10.2015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'Quadro 2014 - 2015'!$L$6:$L$26</c:f>
              <c:strCache>
                <c:ptCount val="21"/>
                <c:pt idx="0">
                  <c:v>PIE</c:v>
                </c:pt>
                <c:pt idx="1">
                  <c:v>VDA</c:v>
                </c:pt>
                <c:pt idx="2">
                  <c:v>LOM</c:v>
                </c:pt>
                <c:pt idx="3">
                  <c:v>BOL</c:v>
                </c:pt>
                <c:pt idx="4">
                  <c:v>TRE</c:v>
                </c:pt>
                <c:pt idx="5">
                  <c:v>VEN</c:v>
                </c:pt>
                <c:pt idx="6">
                  <c:v>FVG</c:v>
                </c:pt>
                <c:pt idx="7">
                  <c:v>LIG</c:v>
                </c:pt>
                <c:pt idx="8">
                  <c:v>EMR</c:v>
                </c:pt>
                <c:pt idx="9">
                  <c:v>TOS</c:v>
                </c:pt>
                <c:pt idx="10">
                  <c:v>UMB</c:v>
                </c:pt>
                <c:pt idx="11">
                  <c:v>MAR</c:v>
                </c:pt>
                <c:pt idx="12">
                  <c:v>LAZ</c:v>
                </c:pt>
                <c:pt idx="13">
                  <c:v>ABR</c:v>
                </c:pt>
                <c:pt idx="14">
                  <c:v>MOL</c:v>
                </c:pt>
                <c:pt idx="15">
                  <c:v>CAM</c:v>
                </c:pt>
                <c:pt idx="16">
                  <c:v>PUG</c:v>
                </c:pt>
                <c:pt idx="17">
                  <c:v>BAS</c:v>
                </c:pt>
                <c:pt idx="18">
                  <c:v>CAL</c:v>
                </c:pt>
                <c:pt idx="19">
                  <c:v>SIC</c:v>
                </c:pt>
                <c:pt idx="20">
                  <c:v>SAR</c:v>
                </c:pt>
              </c:strCache>
            </c:strRef>
          </c:cat>
          <c:val>
            <c:numRef>
              <c:f>'Quadro 2014 - 2015'!$M$6:$M$26</c:f>
              <c:numCache>
                <c:formatCode>General</c:formatCode>
                <c:ptCount val="21"/>
                <c:pt idx="0">
                  <c:v>4191</c:v>
                </c:pt>
                <c:pt idx="1">
                  <c:v>254</c:v>
                </c:pt>
                <c:pt idx="2">
                  <c:v>9805</c:v>
                </c:pt>
                <c:pt idx="3">
                  <c:v>164</c:v>
                </c:pt>
                <c:pt idx="4">
                  <c:v>209</c:v>
                </c:pt>
                <c:pt idx="5">
                  <c:v>3049</c:v>
                </c:pt>
                <c:pt idx="6">
                  <c:v>680</c:v>
                </c:pt>
                <c:pt idx="7">
                  <c:v>988</c:v>
                </c:pt>
                <c:pt idx="8">
                  <c:v>3826</c:v>
                </c:pt>
                <c:pt idx="9">
                  <c:v>3352</c:v>
                </c:pt>
                <c:pt idx="10">
                  <c:v>1384</c:v>
                </c:pt>
                <c:pt idx="11">
                  <c:v>2499</c:v>
                </c:pt>
                <c:pt idx="12">
                  <c:v>3611</c:v>
                </c:pt>
                <c:pt idx="13">
                  <c:v>337</c:v>
                </c:pt>
                <c:pt idx="14">
                  <c:v>87</c:v>
                </c:pt>
                <c:pt idx="15">
                  <c:v>1556</c:v>
                </c:pt>
                <c:pt idx="16">
                  <c:v>3685</c:v>
                </c:pt>
                <c:pt idx="17">
                  <c:v>965</c:v>
                </c:pt>
                <c:pt idx="18">
                  <c:v>728</c:v>
                </c:pt>
                <c:pt idx="19">
                  <c:v>1616</c:v>
                </c:pt>
                <c:pt idx="20">
                  <c:v>1299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106440"/>
        <c:axId val="338104480"/>
      </c:barChart>
      <c:catAx>
        <c:axId val="33810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8104480"/>
        <c:crosses val="autoZero"/>
        <c:auto val="1"/>
        <c:lblAlgn val="ctr"/>
        <c:lblOffset val="100"/>
        <c:noMultiLvlLbl val="0"/>
      </c:catAx>
      <c:valAx>
        <c:axId val="338104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810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Non Agonisti/e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 Non Agonisti_e'!$B$6:$B$26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'8 Non Agonisti_e'!$C$6:$C$26</c:f>
              <c:numCache>
                <c:formatCode>General</c:formatCode>
                <c:ptCount val="21"/>
                <c:pt idx="0">
                  <c:v>3510</c:v>
                </c:pt>
                <c:pt idx="1">
                  <c:v>162</c:v>
                </c:pt>
                <c:pt idx="2">
                  <c:v>8528</c:v>
                </c:pt>
                <c:pt idx="3">
                  <c:v>117</c:v>
                </c:pt>
                <c:pt idx="4">
                  <c:v>110</c:v>
                </c:pt>
                <c:pt idx="5">
                  <c:v>2070</c:v>
                </c:pt>
                <c:pt idx="6">
                  <c:v>358</c:v>
                </c:pt>
                <c:pt idx="7">
                  <c:v>669</c:v>
                </c:pt>
                <c:pt idx="8">
                  <c:v>3195</c:v>
                </c:pt>
                <c:pt idx="9">
                  <c:v>2274</c:v>
                </c:pt>
                <c:pt idx="10">
                  <c:v>1145</c:v>
                </c:pt>
                <c:pt idx="11">
                  <c:v>2035</c:v>
                </c:pt>
                <c:pt idx="12">
                  <c:v>1704</c:v>
                </c:pt>
                <c:pt idx="13">
                  <c:v>198</c:v>
                </c:pt>
                <c:pt idx="14">
                  <c:v>14</c:v>
                </c:pt>
                <c:pt idx="15">
                  <c:v>558</c:v>
                </c:pt>
                <c:pt idx="16">
                  <c:v>2144</c:v>
                </c:pt>
                <c:pt idx="17">
                  <c:v>670</c:v>
                </c:pt>
                <c:pt idx="18">
                  <c:v>373</c:v>
                </c:pt>
                <c:pt idx="19">
                  <c:v>635</c:v>
                </c:pt>
                <c:pt idx="20">
                  <c:v>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065768"/>
        <c:axId val="343066160"/>
      </c:barChart>
      <c:catAx>
        <c:axId val="34306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3066160"/>
        <c:crosses val="autoZero"/>
        <c:auto val="1"/>
        <c:lblAlgn val="ctr"/>
        <c:lblOffset val="100"/>
        <c:noMultiLvlLbl val="0"/>
      </c:catAx>
      <c:valAx>
        <c:axId val="34306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306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'Quadro 2014 - 2015'!$C$4:$K$4</c:f>
              <c:strCache>
                <c:ptCount val="8"/>
                <c:pt idx="0">
                  <c:v>Società</c:v>
                </c:pt>
                <c:pt idx="1">
                  <c:v>Prima Affiliazione</c:v>
                </c:pt>
                <c:pt idx="2">
                  <c:v>Consiglieri Sociali</c:v>
                </c:pt>
                <c:pt idx="3">
                  <c:v>Arbitri</c:v>
                </c:pt>
                <c:pt idx="4">
                  <c:v>Insegnanti Tecnici</c:v>
                </c:pt>
                <c:pt idx="5">
                  <c:v>Atleti/e</c:v>
                </c:pt>
                <c:pt idx="6">
                  <c:v>Agonisti</c:v>
                </c:pt>
                <c:pt idx="7">
                  <c:v>Non Agonisti</c:v>
                </c:pt>
              </c:strCache>
            </c:strRef>
          </c:cat>
          <c:val>
            <c:numRef>
              <c:f>'Quadro 2014 - 2015'!$C$5:$K$5</c:f>
              <c:numCache>
                <c:formatCode>General</c:formatCode>
                <c:ptCount val="8"/>
                <c:pt idx="0">
                  <c:v>555</c:v>
                </c:pt>
                <c:pt idx="1">
                  <c:v>97</c:v>
                </c:pt>
                <c:pt idx="2">
                  <c:v>2760</c:v>
                </c:pt>
                <c:pt idx="3">
                  <c:v>222</c:v>
                </c:pt>
                <c:pt idx="4">
                  <c:v>6184</c:v>
                </c:pt>
                <c:pt idx="5">
                  <c:v>35119</c:v>
                </c:pt>
                <c:pt idx="6">
                  <c:v>3984</c:v>
                </c:pt>
                <c:pt idx="7">
                  <c:v>31135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105264"/>
        <c:axId val="338106832"/>
      </c:barChart>
      <c:catAx>
        <c:axId val="338105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338106832"/>
        <c:crosses val="autoZero"/>
        <c:auto val="1"/>
        <c:lblAlgn val="ctr"/>
        <c:lblOffset val="100"/>
        <c:noMultiLvlLbl val="0"/>
      </c:catAx>
      <c:valAx>
        <c:axId val="33810683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38105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Società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Società'!$B$6:$B$26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'1 Società'!$C$6:$C$26</c:f>
              <c:numCache>
                <c:formatCode>General</c:formatCode>
                <c:ptCount val="21"/>
                <c:pt idx="0">
                  <c:v>42</c:v>
                </c:pt>
                <c:pt idx="1">
                  <c:v>7</c:v>
                </c:pt>
                <c:pt idx="2">
                  <c:v>51</c:v>
                </c:pt>
                <c:pt idx="3">
                  <c:v>3</c:v>
                </c:pt>
                <c:pt idx="4">
                  <c:v>3</c:v>
                </c:pt>
                <c:pt idx="5">
                  <c:v>29</c:v>
                </c:pt>
                <c:pt idx="6">
                  <c:v>10</c:v>
                </c:pt>
                <c:pt idx="7">
                  <c:v>12</c:v>
                </c:pt>
                <c:pt idx="8">
                  <c:v>29</c:v>
                </c:pt>
                <c:pt idx="9">
                  <c:v>43</c:v>
                </c:pt>
                <c:pt idx="10">
                  <c:v>21</c:v>
                </c:pt>
                <c:pt idx="11">
                  <c:v>22</c:v>
                </c:pt>
                <c:pt idx="12">
                  <c:v>71</c:v>
                </c:pt>
                <c:pt idx="13">
                  <c:v>4</c:v>
                </c:pt>
                <c:pt idx="14">
                  <c:v>3</c:v>
                </c:pt>
                <c:pt idx="15">
                  <c:v>35</c:v>
                </c:pt>
                <c:pt idx="16">
                  <c:v>64</c:v>
                </c:pt>
                <c:pt idx="17">
                  <c:v>16</c:v>
                </c:pt>
                <c:pt idx="18">
                  <c:v>16</c:v>
                </c:pt>
                <c:pt idx="19">
                  <c:v>48</c:v>
                </c:pt>
                <c:pt idx="2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101736"/>
        <c:axId val="338106048"/>
      </c:barChart>
      <c:catAx>
        <c:axId val="33810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8106048"/>
        <c:crosses val="autoZero"/>
        <c:auto val="1"/>
        <c:lblAlgn val="ctr"/>
        <c:lblOffset val="100"/>
        <c:noMultiLvlLbl val="0"/>
      </c:catAx>
      <c:valAx>
        <c:axId val="338106048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810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Prima Affiliazione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Prime Affiliazioni'!$B$6:$B$26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'2 Prime Affiliazioni'!$C$6:$C$26</c:f>
              <c:numCache>
                <c:formatCode>General</c:formatCode>
                <c:ptCount val="21"/>
                <c:pt idx="0">
                  <c:v>6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24</c:v>
                </c:pt>
                <c:pt idx="13">
                  <c:v>1</c:v>
                </c:pt>
                <c:pt idx="14">
                  <c:v>0</c:v>
                </c:pt>
                <c:pt idx="15">
                  <c:v>7</c:v>
                </c:pt>
                <c:pt idx="16">
                  <c:v>10</c:v>
                </c:pt>
                <c:pt idx="17">
                  <c:v>0</c:v>
                </c:pt>
                <c:pt idx="18">
                  <c:v>3</c:v>
                </c:pt>
                <c:pt idx="19">
                  <c:v>6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103304"/>
        <c:axId val="338103696"/>
      </c:barChart>
      <c:catAx>
        <c:axId val="33810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8103696"/>
        <c:crosses val="autoZero"/>
        <c:auto val="1"/>
        <c:lblAlgn val="ctr"/>
        <c:lblOffset val="100"/>
        <c:noMultiLvlLbl val="0"/>
      </c:catAx>
      <c:valAx>
        <c:axId val="33810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810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Consiglier</a:t>
            </a:r>
            <a:r>
              <a:rPr lang="it-IT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 Sociali</a:t>
            </a:r>
            <a:endParaRPr lang="it-IT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Consiglieri Sociali'!$B$6:$B$26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'3 Consiglieri Sociali'!$C$6:$C$26</c:f>
              <c:numCache>
                <c:formatCode>General</c:formatCode>
                <c:ptCount val="21"/>
                <c:pt idx="0">
                  <c:v>210</c:v>
                </c:pt>
                <c:pt idx="1">
                  <c:v>35</c:v>
                </c:pt>
                <c:pt idx="2">
                  <c:v>254</c:v>
                </c:pt>
                <c:pt idx="3">
                  <c:v>15</c:v>
                </c:pt>
                <c:pt idx="4">
                  <c:v>15</c:v>
                </c:pt>
                <c:pt idx="5">
                  <c:v>145</c:v>
                </c:pt>
                <c:pt idx="6">
                  <c:v>50</c:v>
                </c:pt>
                <c:pt idx="7">
                  <c:v>60</c:v>
                </c:pt>
                <c:pt idx="8">
                  <c:v>142</c:v>
                </c:pt>
                <c:pt idx="9">
                  <c:v>215</c:v>
                </c:pt>
                <c:pt idx="10">
                  <c:v>104</c:v>
                </c:pt>
                <c:pt idx="11">
                  <c:v>110</c:v>
                </c:pt>
                <c:pt idx="12">
                  <c:v>348</c:v>
                </c:pt>
                <c:pt idx="13">
                  <c:v>20</c:v>
                </c:pt>
                <c:pt idx="14">
                  <c:v>15</c:v>
                </c:pt>
                <c:pt idx="15">
                  <c:v>174</c:v>
                </c:pt>
                <c:pt idx="16">
                  <c:v>319</c:v>
                </c:pt>
                <c:pt idx="17">
                  <c:v>81</c:v>
                </c:pt>
                <c:pt idx="18">
                  <c:v>80</c:v>
                </c:pt>
                <c:pt idx="19">
                  <c:v>238</c:v>
                </c:pt>
                <c:pt idx="20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107616"/>
        <c:axId val="338100168"/>
      </c:barChart>
      <c:catAx>
        <c:axId val="3381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8100168"/>
        <c:crosses val="autoZero"/>
        <c:auto val="1"/>
        <c:lblAlgn val="ctr"/>
        <c:lblOffset val="100"/>
        <c:noMultiLvlLbl val="0"/>
      </c:catAx>
      <c:valAx>
        <c:axId val="33810016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810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Arbitri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Arbitri'!$B$6:$B$26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'4 Arbitri'!$C$6:$C$26</c:f>
              <c:numCache>
                <c:formatCode>General</c:formatCode>
                <c:ptCount val="21"/>
                <c:pt idx="0">
                  <c:v>7</c:v>
                </c:pt>
                <c:pt idx="1">
                  <c:v>1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14</c:v>
                </c:pt>
                <c:pt idx="7">
                  <c:v>2</c:v>
                </c:pt>
                <c:pt idx="8">
                  <c:v>12</c:v>
                </c:pt>
                <c:pt idx="9">
                  <c:v>10</c:v>
                </c:pt>
                <c:pt idx="10">
                  <c:v>0</c:v>
                </c:pt>
                <c:pt idx="11">
                  <c:v>5</c:v>
                </c:pt>
                <c:pt idx="12">
                  <c:v>22</c:v>
                </c:pt>
                <c:pt idx="13">
                  <c:v>1</c:v>
                </c:pt>
                <c:pt idx="14">
                  <c:v>0</c:v>
                </c:pt>
                <c:pt idx="15">
                  <c:v>21</c:v>
                </c:pt>
                <c:pt idx="16">
                  <c:v>24</c:v>
                </c:pt>
                <c:pt idx="17">
                  <c:v>9</c:v>
                </c:pt>
                <c:pt idx="18">
                  <c:v>11</c:v>
                </c:pt>
                <c:pt idx="19">
                  <c:v>34</c:v>
                </c:pt>
                <c:pt idx="20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Arbitri'!$B$6:$B$26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'4 Arbitri'!$D$6:$D$26</c:f>
              <c:numCache>
                <c:formatCode>General</c:formatCode>
                <c:ptCount val="21"/>
                <c:pt idx="0">
                  <c:v>6</c:v>
                </c:pt>
                <c:pt idx="1">
                  <c:v>1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12</c:v>
                </c:pt>
                <c:pt idx="7">
                  <c:v>2</c:v>
                </c:pt>
                <c:pt idx="8">
                  <c:v>12</c:v>
                </c:pt>
                <c:pt idx="9">
                  <c:v>16</c:v>
                </c:pt>
                <c:pt idx="10">
                  <c:v>0</c:v>
                </c:pt>
                <c:pt idx="11">
                  <c:v>5</c:v>
                </c:pt>
                <c:pt idx="12">
                  <c:v>17</c:v>
                </c:pt>
                <c:pt idx="13">
                  <c:v>2</c:v>
                </c:pt>
                <c:pt idx="14">
                  <c:v>0</c:v>
                </c:pt>
                <c:pt idx="15">
                  <c:v>19</c:v>
                </c:pt>
                <c:pt idx="16">
                  <c:v>22</c:v>
                </c:pt>
                <c:pt idx="17">
                  <c:v>12</c:v>
                </c:pt>
                <c:pt idx="18">
                  <c:v>7</c:v>
                </c:pt>
                <c:pt idx="19">
                  <c:v>35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509120"/>
        <c:axId val="343063808"/>
      </c:barChart>
      <c:catAx>
        <c:axId val="3395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3063808"/>
        <c:crosses val="autoZero"/>
        <c:auto val="1"/>
        <c:lblAlgn val="ctr"/>
        <c:lblOffset val="100"/>
        <c:noMultiLvlLbl val="0"/>
      </c:catAx>
      <c:valAx>
        <c:axId val="34306380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50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Insegnanti Tecnici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 Insegnanti Tecnici'!$B$6:$B$26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'5 Insegnanti Tecnici'!$C$6:$C$26</c:f>
              <c:numCache>
                <c:formatCode>General</c:formatCode>
                <c:ptCount val="21"/>
                <c:pt idx="0">
                  <c:v>344</c:v>
                </c:pt>
                <c:pt idx="1">
                  <c:v>38</c:v>
                </c:pt>
                <c:pt idx="2">
                  <c:v>570</c:v>
                </c:pt>
                <c:pt idx="3">
                  <c:v>29</c:v>
                </c:pt>
                <c:pt idx="4">
                  <c:v>64</c:v>
                </c:pt>
                <c:pt idx="5">
                  <c:v>317</c:v>
                </c:pt>
                <c:pt idx="6">
                  <c:v>127</c:v>
                </c:pt>
                <c:pt idx="7">
                  <c:v>180</c:v>
                </c:pt>
                <c:pt idx="8">
                  <c:v>288</c:v>
                </c:pt>
                <c:pt idx="9">
                  <c:v>624</c:v>
                </c:pt>
                <c:pt idx="10">
                  <c:v>118</c:v>
                </c:pt>
                <c:pt idx="11">
                  <c:v>247</c:v>
                </c:pt>
                <c:pt idx="12">
                  <c:v>1242</c:v>
                </c:pt>
                <c:pt idx="13">
                  <c:v>88</c:v>
                </c:pt>
                <c:pt idx="14">
                  <c:v>31</c:v>
                </c:pt>
                <c:pt idx="15">
                  <c:v>451</c:v>
                </c:pt>
                <c:pt idx="16">
                  <c:v>688</c:v>
                </c:pt>
                <c:pt idx="17">
                  <c:v>106</c:v>
                </c:pt>
                <c:pt idx="18">
                  <c:v>151</c:v>
                </c:pt>
                <c:pt idx="19">
                  <c:v>259</c:v>
                </c:pt>
                <c:pt idx="20">
                  <c:v>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066944"/>
        <c:axId val="343064200"/>
      </c:barChart>
      <c:catAx>
        <c:axId val="3430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3064200"/>
        <c:crosses val="autoZero"/>
        <c:auto val="1"/>
        <c:lblAlgn val="ctr"/>
        <c:lblOffset val="100"/>
        <c:noMultiLvlLbl val="0"/>
      </c:catAx>
      <c:valAx>
        <c:axId val="343064200"/>
        <c:scaling>
          <c:orientation val="minMax"/>
          <c:max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306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Atleti/e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Atleti_e'!$B$6:$B$26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'6 Atleti_e'!$C$6:$C$26</c:f>
              <c:numCache>
                <c:formatCode>General</c:formatCode>
                <c:ptCount val="21"/>
                <c:pt idx="0">
                  <c:v>3630</c:v>
                </c:pt>
                <c:pt idx="1">
                  <c:v>180</c:v>
                </c:pt>
                <c:pt idx="2">
                  <c:v>8965</c:v>
                </c:pt>
                <c:pt idx="3">
                  <c:v>120</c:v>
                </c:pt>
                <c:pt idx="4">
                  <c:v>130</c:v>
                </c:pt>
                <c:pt idx="5">
                  <c:v>2567</c:v>
                </c:pt>
                <c:pt idx="6">
                  <c:v>489</c:v>
                </c:pt>
                <c:pt idx="7">
                  <c:v>746</c:v>
                </c:pt>
                <c:pt idx="8">
                  <c:v>3384</c:v>
                </c:pt>
                <c:pt idx="9">
                  <c:v>2503</c:v>
                </c:pt>
                <c:pt idx="10">
                  <c:v>1162</c:v>
                </c:pt>
                <c:pt idx="11">
                  <c:v>2137</c:v>
                </c:pt>
                <c:pt idx="12">
                  <c:v>1999</c:v>
                </c:pt>
                <c:pt idx="13">
                  <c:v>228</c:v>
                </c:pt>
                <c:pt idx="14">
                  <c:v>41</c:v>
                </c:pt>
                <c:pt idx="15">
                  <c:v>910</c:v>
                </c:pt>
                <c:pt idx="16">
                  <c:v>2654</c:v>
                </c:pt>
                <c:pt idx="17">
                  <c:v>769</c:v>
                </c:pt>
                <c:pt idx="18">
                  <c:v>486</c:v>
                </c:pt>
                <c:pt idx="19">
                  <c:v>1085</c:v>
                </c:pt>
                <c:pt idx="20">
                  <c:v>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063024"/>
        <c:axId val="343064984"/>
      </c:barChart>
      <c:catAx>
        <c:axId val="34306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3064984"/>
        <c:crosses val="autoZero"/>
        <c:auto val="1"/>
        <c:lblAlgn val="ctr"/>
        <c:lblOffset val="100"/>
        <c:noMultiLvlLbl val="0"/>
      </c:catAx>
      <c:valAx>
        <c:axId val="343064984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306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Agonisti/e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 Agonisti_e'!$B$6:$B$26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BOLZANO</c:v>
                </c:pt>
                <c:pt idx="4">
                  <c:v>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'7 Agonisti_e'!$C$6:$C$26</c:f>
              <c:numCache>
                <c:formatCode>General</c:formatCode>
                <c:ptCount val="21"/>
                <c:pt idx="0">
                  <c:v>120</c:v>
                </c:pt>
                <c:pt idx="1">
                  <c:v>18</c:v>
                </c:pt>
                <c:pt idx="2">
                  <c:v>437</c:v>
                </c:pt>
                <c:pt idx="3">
                  <c:v>3</c:v>
                </c:pt>
                <c:pt idx="4">
                  <c:v>20</c:v>
                </c:pt>
                <c:pt idx="5">
                  <c:v>497</c:v>
                </c:pt>
                <c:pt idx="6">
                  <c:v>131</c:v>
                </c:pt>
                <c:pt idx="7">
                  <c:v>77</c:v>
                </c:pt>
                <c:pt idx="8">
                  <c:v>189</c:v>
                </c:pt>
                <c:pt idx="9">
                  <c:v>229</c:v>
                </c:pt>
                <c:pt idx="10">
                  <c:v>17</c:v>
                </c:pt>
                <c:pt idx="11">
                  <c:v>102</c:v>
                </c:pt>
                <c:pt idx="12">
                  <c:v>295</c:v>
                </c:pt>
                <c:pt idx="13">
                  <c:v>30</c:v>
                </c:pt>
                <c:pt idx="14">
                  <c:v>27</c:v>
                </c:pt>
                <c:pt idx="15">
                  <c:v>352</c:v>
                </c:pt>
                <c:pt idx="16">
                  <c:v>510</c:v>
                </c:pt>
                <c:pt idx="17">
                  <c:v>99</c:v>
                </c:pt>
                <c:pt idx="18">
                  <c:v>113</c:v>
                </c:pt>
                <c:pt idx="19">
                  <c:v>450</c:v>
                </c:pt>
                <c:pt idx="20">
                  <c:v>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061064"/>
        <c:axId val="343065376"/>
      </c:barChart>
      <c:catAx>
        <c:axId val="34306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3065376"/>
        <c:crosses val="autoZero"/>
        <c:auto val="1"/>
        <c:lblAlgn val="ctr"/>
        <c:lblOffset val="100"/>
        <c:noMultiLvlLbl val="0"/>
      </c:catAx>
      <c:valAx>
        <c:axId val="34306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306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28</xdr:row>
      <xdr:rowOff>19050</xdr:rowOff>
    </xdr:from>
    <xdr:to>
      <xdr:col>8</xdr:col>
      <xdr:colOff>590550</xdr:colOff>
      <xdr:row>29</xdr:row>
      <xdr:rowOff>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934325"/>
          <a:ext cx="5419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28575</xdr:rowOff>
    </xdr:from>
    <xdr:to>
      <xdr:col>7</xdr:col>
      <xdr:colOff>0</xdr:colOff>
      <xdr:row>5</xdr:row>
      <xdr:rowOff>190500</xdr:rowOff>
    </xdr:to>
    <xdr:pic>
      <xdr:nvPicPr>
        <xdr:cNvPr id="3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66700"/>
          <a:ext cx="30384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591221</xdr:colOff>
      <xdr:row>7</xdr:row>
      <xdr:rowOff>165821</xdr:rowOff>
    </xdr:from>
    <xdr:to>
      <xdr:col>7</xdr:col>
      <xdr:colOff>583706</xdr:colOff>
      <xdr:row>24</xdr:row>
      <xdr:rowOff>308162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 bwMode="auto">
        <a:xfrm>
          <a:off x="591221" y="1748652"/>
          <a:ext cx="4306750" cy="448462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</xdr:colOff>
      <xdr:row>4</xdr:row>
      <xdr:rowOff>33337</xdr:rowOff>
    </xdr:from>
    <xdr:to>
      <xdr:col>13</xdr:col>
      <xdr:colOff>581025</xdr:colOff>
      <xdr:row>25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4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2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10948</xdr:colOff>
      <xdr:row>34</xdr:row>
      <xdr:rowOff>43793</xdr:rowOff>
    </xdr:from>
    <xdr:to>
      <xdr:col>17</xdr:col>
      <xdr:colOff>350345</xdr:colOff>
      <xdr:row>49</xdr:row>
      <xdr:rowOff>101599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24085</xdr:colOff>
      <xdr:row>49</xdr:row>
      <xdr:rowOff>131385</xdr:rowOff>
    </xdr:from>
    <xdr:to>
      <xdr:col>17</xdr:col>
      <xdr:colOff>350344</xdr:colOff>
      <xdr:row>66</xdr:row>
      <xdr:rowOff>82775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</xdr:row>
      <xdr:rowOff>33336</xdr:rowOff>
    </xdr:from>
    <xdr:to>
      <xdr:col>13</xdr:col>
      <xdr:colOff>590549</xdr:colOff>
      <xdr:row>26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4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</xdr:row>
      <xdr:rowOff>14287</xdr:rowOff>
    </xdr:from>
    <xdr:to>
      <xdr:col>13</xdr:col>
      <xdr:colOff>590549</xdr:colOff>
      <xdr:row>25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4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</xdr:row>
      <xdr:rowOff>14287</xdr:rowOff>
    </xdr:from>
    <xdr:to>
      <xdr:col>13</xdr:col>
      <xdr:colOff>590549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3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14287</xdr:rowOff>
    </xdr:from>
    <xdr:to>
      <xdr:col>13</xdr:col>
      <xdr:colOff>590549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3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</xdr:row>
      <xdr:rowOff>14287</xdr:rowOff>
    </xdr:from>
    <xdr:to>
      <xdr:col>13</xdr:col>
      <xdr:colOff>590549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3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</xdr:row>
      <xdr:rowOff>14287</xdr:rowOff>
    </xdr:from>
    <xdr:to>
      <xdr:col>13</xdr:col>
      <xdr:colOff>590549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3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4</xdr:row>
      <xdr:rowOff>14287</xdr:rowOff>
    </xdr:from>
    <xdr:to>
      <xdr:col>13</xdr:col>
      <xdr:colOff>590549</xdr:colOff>
      <xdr:row>25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28575</xdr:rowOff>
    </xdr:from>
    <xdr:to>
      <xdr:col>1</xdr:col>
      <xdr:colOff>811294</xdr:colOff>
      <xdr:row>1</xdr:row>
      <xdr:rowOff>142875</xdr:rowOff>
    </xdr:to>
    <xdr:pic>
      <xdr:nvPicPr>
        <xdr:cNvPr id="3" name="Immagine 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80176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R40"/>
  <sheetViews>
    <sheetView showGridLines="0" topLeftCell="A16" zoomScale="68" zoomScaleNormal="68" workbookViewId="0">
      <selection activeCell="K19" sqref="K19"/>
    </sheetView>
  </sheetViews>
  <sheetFormatPr defaultRowHeight="18" x14ac:dyDescent="0.2"/>
  <cols>
    <col min="1" max="16384" width="9.140625" style="8"/>
  </cols>
  <sheetData>
    <row r="1" spans="1:9" ht="18.75" thickTop="1" x14ac:dyDescent="0.2">
      <c r="A1" s="5"/>
      <c r="B1" s="6"/>
      <c r="C1" s="6"/>
      <c r="D1" s="6"/>
      <c r="E1" s="6"/>
      <c r="F1" s="6"/>
      <c r="G1" s="6"/>
      <c r="H1" s="6"/>
      <c r="I1" s="7"/>
    </row>
    <row r="2" spans="1:9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x14ac:dyDescent="0.2">
      <c r="A3" s="9"/>
      <c r="B3" s="10"/>
      <c r="C3" s="10"/>
      <c r="D3" s="10"/>
      <c r="E3" s="10"/>
      <c r="F3" s="10"/>
      <c r="G3" s="10"/>
      <c r="H3" s="10"/>
      <c r="I3" s="11"/>
    </row>
    <row r="4" spans="1:9" x14ac:dyDescent="0.2">
      <c r="A4" s="9"/>
      <c r="B4" s="10"/>
      <c r="C4" s="10"/>
      <c r="D4" s="10"/>
      <c r="E4" s="10"/>
      <c r="F4" s="10"/>
      <c r="G4" s="10"/>
      <c r="H4" s="10"/>
      <c r="I4" s="11"/>
    </row>
    <row r="5" spans="1:9" x14ac:dyDescent="0.2">
      <c r="A5" s="9"/>
      <c r="B5" s="10"/>
      <c r="C5" s="10"/>
      <c r="D5" s="10"/>
      <c r="E5" s="10"/>
      <c r="F5" s="10"/>
      <c r="G5" s="10"/>
      <c r="H5" s="10"/>
      <c r="I5" s="11"/>
    </row>
    <row r="6" spans="1:9" x14ac:dyDescent="0.2">
      <c r="A6" s="9"/>
      <c r="B6" s="10"/>
      <c r="C6" s="10"/>
      <c r="D6" s="10"/>
      <c r="E6" s="10"/>
      <c r="F6" s="10"/>
      <c r="G6" s="10"/>
      <c r="H6" s="10"/>
      <c r="I6" s="11"/>
    </row>
    <row r="7" spans="1:9" x14ac:dyDescent="0.2">
      <c r="A7" s="9"/>
      <c r="B7" s="10"/>
      <c r="C7" s="10"/>
      <c r="D7" s="10"/>
      <c r="E7" s="10"/>
      <c r="F7" s="10"/>
      <c r="G7" s="10"/>
      <c r="H7" s="10"/>
      <c r="I7" s="11"/>
    </row>
    <row r="8" spans="1:9" ht="26.25" x14ac:dyDescent="0.2">
      <c r="A8" s="99" t="s">
        <v>14</v>
      </c>
      <c r="B8" s="100"/>
      <c r="C8" s="100"/>
      <c r="D8" s="100"/>
      <c r="E8" s="100"/>
      <c r="F8" s="100"/>
      <c r="G8" s="100"/>
      <c r="H8" s="100"/>
      <c r="I8" s="101"/>
    </row>
    <row r="9" spans="1:9" x14ac:dyDescent="0.2">
      <c r="A9" s="9"/>
      <c r="I9" s="11"/>
    </row>
    <row r="10" spans="1:9" x14ac:dyDescent="0.2">
      <c r="A10" s="9"/>
      <c r="B10" s="10"/>
      <c r="C10" s="10"/>
      <c r="D10" s="10"/>
      <c r="E10" s="10"/>
      <c r="F10" s="10"/>
      <c r="G10" s="10"/>
      <c r="H10" s="10"/>
      <c r="I10" s="11"/>
    </row>
    <row r="11" spans="1:9" ht="18" customHeight="1" x14ac:dyDescent="0.2">
      <c r="A11" s="12"/>
      <c r="B11" s="13"/>
      <c r="C11" s="13"/>
      <c r="D11" s="13"/>
      <c r="E11" s="13"/>
      <c r="F11" s="13"/>
      <c r="G11" s="13"/>
      <c r="H11" s="13"/>
      <c r="I11" s="14"/>
    </row>
    <row r="12" spans="1:9" ht="18" customHeight="1" x14ac:dyDescent="0.2">
      <c r="A12" s="12"/>
      <c r="B12" s="13"/>
      <c r="C12" s="13"/>
      <c r="D12" s="13"/>
      <c r="E12" s="13"/>
      <c r="F12" s="13"/>
      <c r="G12" s="13"/>
      <c r="H12" s="13"/>
      <c r="I12" s="14"/>
    </row>
    <row r="13" spans="1:9" x14ac:dyDescent="0.2">
      <c r="A13" s="12"/>
      <c r="B13" s="13"/>
      <c r="C13" s="13"/>
      <c r="D13" s="13"/>
      <c r="E13" s="13"/>
      <c r="F13" s="13"/>
      <c r="G13" s="13"/>
      <c r="H13" s="13"/>
      <c r="I13" s="14"/>
    </row>
    <row r="14" spans="1:9" s="15" customFormat="1" x14ac:dyDescent="0.2">
      <c r="A14" s="12"/>
      <c r="B14" s="13"/>
      <c r="C14" s="13"/>
      <c r="D14" s="13"/>
      <c r="E14" s="13"/>
      <c r="F14" s="13"/>
      <c r="G14" s="13"/>
      <c r="H14" s="13"/>
      <c r="I14" s="14"/>
    </row>
    <row r="15" spans="1:9" s="15" customFormat="1" x14ac:dyDescent="0.2">
      <c r="A15" s="12"/>
      <c r="B15" s="13"/>
      <c r="C15" s="13"/>
      <c r="D15" s="13"/>
      <c r="E15" s="13"/>
      <c r="F15" s="13"/>
      <c r="G15" s="13"/>
      <c r="H15" s="13"/>
      <c r="I15" s="14"/>
    </row>
    <row r="16" spans="1:9" s="15" customFormat="1" x14ac:dyDescent="0.2">
      <c r="A16" s="12"/>
      <c r="B16" s="16"/>
      <c r="C16" s="13"/>
      <c r="D16" s="13"/>
      <c r="E16" s="13"/>
      <c r="F16" s="13"/>
      <c r="G16" s="13"/>
      <c r="H16" s="13"/>
      <c r="I16" s="14"/>
    </row>
    <row r="17" spans="1:18" x14ac:dyDescent="0.2">
      <c r="A17" s="9"/>
      <c r="B17" s="10"/>
      <c r="C17" s="10"/>
      <c r="D17" s="10"/>
      <c r="E17" s="10"/>
      <c r="F17" s="10"/>
      <c r="G17" s="10"/>
      <c r="H17" s="10"/>
      <c r="I17" s="11"/>
    </row>
    <row r="18" spans="1:18" x14ac:dyDescent="0.2">
      <c r="A18" s="9"/>
      <c r="B18" s="10"/>
      <c r="C18" s="10"/>
      <c r="D18" s="10"/>
      <c r="E18" s="10"/>
      <c r="F18" s="10"/>
      <c r="G18" s="10"/>
      <c r="H18" s="10"/>
      <c r="I18" s="11"/>
    </row>
    <row r="19" spans="1:18" ht="23.25" x14ac:dyDescent="0.2">
      <c r="A19" s="17"/>
      <c r="B19" s="18"/>
      <c r="C19" s="18"/>
      <c r="D19" s="18"/>
      <c r="E19" s="18"/>
      <c r="F19" s="18"/>
      <c r="G19" s="18"/>
      <c r="H19" s="18"/>
      <c r="I19" s="19"/>
    </row>
    <row r="20" spans="1:18" x14ac:dyDescent="0.2">
      <c r="A20" s="20"/>
      <c r="B20" s="13"/>
      <c r="C20" s="13"/>
      <c r="D20" s="13"/>
      <c r="E20" s="13"/>
      <c r="F20" s="13"/>
      <c r="G20" s="13"/>
      <c r="H20" s="13"/>
      <c r="I20" s="14"/>
    </row>
    <row r="21" spans="1:18" x14ac:dyDescent="0.2">
      <c r="A21" s="20"/>
      <c r="B21" s="13"/>
      <c r="C21" s="13"/>
      <c r="D21" s="13"/>
      <c r="E21" s="13"/>
      <c r="F21" s="13"/>
      <c r="G21" s="13"/>
      <c r="H21" s="13"/>
      <c r="I21" s="14"/>
    </row>
    <row r="22" spans="1:18" ht="45" customHeight="1" x14ac:dyDescent="0.2">
      <c r="A22" s="21"/>
      <c r="B22" s="22"/>
      <c r="C22" s="13"/>
      <c r="D22" s="22"/>
      <c r="E22" s="22"/>
      <c r="F22" s="22"/>
      <c r="G22" s="22"/>
      <c r="H22" s="22"/>
      <c r="I22" s="23"/>
    </row>
    <row r="23" spans="1:18" ht="18" customHeight="1" x14ac:dyDescent="0.2">
      <c r="A23" s="21"/>
      <c r="B23" s="22"/>
      <c r="C23" s="13"/>
      <c r="D23" s="22"/>
      <c r="E23" s="22"/>
      <c r="F23" s="22"/>
      <c r="G23" s="22"/>
      <c r="H23" s="22"/>
      <c r="I23" s="23"/>
    </row>
    <row r="24" spans="1:18" ht="18" customHeight="1" x14ac:dyDescent="0.2">
      <c r="A24" s="21"/>
      <c r="B24" s="22"/>
      <c r="C24" s="13"/>
      <c r="D24" s="22"/>
      <c r="E24" s="22"/>
      <c r="F24" s="22"/>
      <c r="G24" s="22"/>
      <c r="H24" s="22"/>
      <c r="I24" s="23"/>
    </row>
    <row r="25" spans="1:18" ht="33.75" x14ac:dyDescent="0.2">
      <c r="A25" s="24"/>
      <c r="B25" s="25"/>
      <c r="C25" s="25"/>
      <c r="D25" s="25"/>
      <c r="E25" s="25"/>
      <c r="F25" s="25"/>
      <c r="G25" s="25"/>
      <c r="H25" s="25"/>
      <c r="I25" s="26"/>
    </row>
    <row r="26" spans="1:18" ht="90" customHeight="1" x14ac:dyDescent="0.2">
      <c r="A26" s="102" t="s">
        <v>15</v>
      </c>
      <c r="B26" s="103"/>
      <c r="C26" s="103"/>
      <c r="D26" s="103"/>
      <c r="E26" s="103"/>
      <c r="F26" s="103"/>
      <c r="G26" s="103"/>
      <c r="H26" s="103"/>
      <c r="I26" s="104"/>
    </row>
    <row r="27" spans="1:18" s="15" customFormat="1" ht="37.5" customHeight="1" x14ac:dyDescent="0.2">
      <c r="A27" s="105" t="s">
        <v>16</v>
      </c>
      <c r="B27" s="106"/>
      <c r="C27" s="106"/>
      <c r="D27" s="106"/>
      <c r="E27" s="106"/>
      <c r="F27" s="106"/>
      <c r="G27" s="106"/>
      <c r="H27" s="106"/>
      <c r="I27" s="107"/>
    </row>
    <row r="28" spans="1:18" s="15" customFormat="1" ht="18" customHeight="1" x14ac:dyDescent="0.2">
      <c r="A28" s="108"/>
      <c r="B28" s="109"/>
      <c r="C28" s="109"/>
      <c r="D28" s="109"/>
      <c r="E28" s="109"/>
      <c r="F28" s="109"/>
      <c r="G28" s="109"/>
      <c r="H28" s="109"/>
      <c r="I28" s="110"/>
    </row>
    <row r="29" spans="1:18" x14ac:dyDescent="0.2">
      <c r="A29" s="9"/>
      <c r="B29" s="10"/>
      <c r="C29" s="10"/>
      <c r="D29" s="10"/>
      <c r="E29" s="10"/>
      <c r="F29" s="10"/>
      <c r="G29" s="10"/>
      <c r="H29" s="10"/>
      <c r="I29" s="11"/>
      <c r="R29" s="15"/>
    </row>
    <row r="30" spans="1:18" s="15" customFormat="1" x14ac:dyDescent="0.2">
      <c r="A30" s="111" t="s">
        <v>87</v>
      </c>
      <c r="B30" s="112"/>
      <c r="C30" s="112"/>
      <c r="D30" s="112"/>
      <c r="E30" s="112"/>
      <c r="F30" s="112"/>
      <c r="G30" s="112"/>
      <c r="H30" s="112"/>
      <c r="I30" s="113"/>
    </row>
    <row r="31" spans="1:18" s="15" customFormat="1" ht="18.75" thickBot="1" x14ac:dyDescent="0.25">
      <c r="A31" s="27"/>
      <c r="B31" s="28"/>
      <c r="C31" s="28"/>
      <c r="D31" s="28"/>
      <c r="E31" s="28"/>
      <c r="F31" s="28"/>
      <c r="G31" s="28"/>
      <c r="H31" s="28"/>
      <c r="I31" s="29"/>
    </row>
    <row r="32" spans="1:18" ht="18.75" thickTop="1" x14ac:dyDescent="0.2">
      <c r="A32" s="98">
        <v>42349</v>
      </c>
      <c r="B32" s="98"/>
      <c r="C32" s="98"/>
      <c r="D32" s="98"/>
      <c r="E32" s="98"/>
      <c r="F32" s="98"/>
      <c r="G32" s="98"/>
      <c r="H32" s="98"/>
      <c r="I32" s="98"/>
      <c r="R32" s="15"/>
    </row>
    <row r="33" spans="18:18" x14ac:dyDescent="0.2">
      <c r="R33" s="15"/>
    </row>
    <row r="34" spans="18:18" x14ac:dyDescent="0.2">
      <c r="R34" s="15"/>
    </row>
    <row r="35" spans="18:18" x14ac:dyDescent="0.2">
      <c r="R35" s="15"/>
    </row>
    <row r="36" spans="18:18" x14ac:dyDescent="0.2">
      <c r="R36" s="15"/>
    </row>
    <row r="37" spans="18:18" x14ac:dyDescent="0.2">
      <c r="R37" s="15"/>
    </row>
    <row r="38" spans="18:18" x14ac:dyDescent="0.2">
      <c r="R38" s="15"/>
    </row>
    <row r="39" spans="18:18" x14ac:dyDescent="0.2">
      <c r="R39" s="15"/>
    </row>
    <row r="40" spans="18:18" x14ac:dyDescent="0.2">
      <c r="R40" s="15"/>
    </row>
  </sheetData>
  <mergeCells count="6">
    <mergeCell ref="A32:I32"/>
    <mergeCell ref="A8:I8"/>
    <mergeCell ref="A26:I26"/>
    <mergeCell ref="A27:I27"/>
    <mergeCell ref="A28:I28"/>
    <mergeCell ref="A30:I3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headerFooter>
    <oddFooter>&amp;CArchivio CNUG &amp;KFF00002015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1"/>
  <sheetViews>
    <sheetView showGridLines="0" workbookViewId="0">
      <selection activeCell="C23" sqref="C23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16" style="2" bestFit="1" customWidth="1"/>
    <col min="4" max="16384" width="9.140625" style="2"/>
  </cols>
  <sheetData>
    <row r="1" spans="1:4" x14ac:dyDescent="0.2">
      <c r="C1" s="2" t="s">
        <v>17</v>
      </c>
    </row>
    <row r="2" spans="1:4" x14ac:dyDescent="0.2">
      <c r="C2" s="116">
        <f>+Cover!A32</f>
        <v>42349</v>
      </c>
      <c r="D2" s="116"/>
    </row>
    <row r="3" spans="1:4" x14ac:dyDescent="0.2">
      <c r="C3" s="30"/>
      <c r="D3" s="30"/>
    </row>
    <row r="4" spans="1:4" s="1" customFormat="1" x14ac:dyDescent="0.2">
      <c r="C4" s="4">
        <v>8</v>
      </c>
    </row>
    <row r="5" spans="1:4" s="1" customFormat="1" x14ac:dyDescent="0.2">
      <c r="A5" s="42" t="s">
        <v>30</v>
      </c>
      <c r="B5" s="41" t="s">
        <v>0</v>
      </c>
      <c r="C5" s="41" t="s">
        <v>13</v>
      </c>
    </row>
    <row r="6" spans="1:4" x14ac:dyDescent="0.2">
      <c r="A6" s="39" t="s">
        <v>21</v>
      </c>
      <c r="B6" s="34" t="s">
        <v>34</v>
      </c>
      <c r="C6" s="3">
        <f>+'Quadro 2014 - 2015'!K6</f>
        <v>3510</v>
      </c>
    </row>
    <row r="7" spans="1:4" x14ac:dyDescent="0.2">
      <c r="A7" s="39" t="s">
        <v>22</v>
      </c>
      <c r="B7" s="34" t="s">
        <v>35</v>
      </c>
      <c r="C7" s="3">
        <f>+'Quadro 2014 - 2015'!K7</f>
        <v>162</v>
      </c>
    </row>
    <row r="8" spans="1:4" x14ac:dyDescent="0.2">
      <c r="A8" s="39" t="s">
        <v>23</v>
      </c>
      <c r="B8" s="34" t="s">
        <v>36</v>
      </c>
      <c r="C8" s="3">
        <f>+'Quadro 2014 - 2015'!K8</f>
        <v>8528</v>
      </c>
    </row>
    <row r="9" spans="1:4" x14ac:dyDescent="0.2">
      <c r="A9" s="40" t="s">
        <v>24</v>
      </c>
      <c r="B9" s="34" t="s">
        <v>37</v>
      </c>
      <c r="C9" s="3">
        <f>+'Quadro 2014 - 2015'!K9</f>
        <v>117</v>
      </c>
    </row>
    <row r="10" spans="1:4" x14ac:dyDescent="0.2">
      <c r="A10" s="40" t="s">
        <v>24</v>
      </c>
      <c r="B10" s="34" t="s">
        <v>38</v>
      </c>
      <c r="C10" s="3">
        <f>+'Quadro 2014 - 2015'!K10</f>
        <v>110</v>
      </c>
    </row>
    <row r="11" spans="1:4" x14ac:dyDescent="0.2">
      <c r="A11" s="39" t="s">
        <v>25</v>
      </c>
      <c r="B11" s="34" t="s">
        <v>39</v>
      </c>
      <c r="C11" s="3">
        <f>+'Quadro 2014 - 2015'!K11</f>
        <v>2070</v>
      </c>
    </row>
    <row r="12" spans="1:4" x14ac:dyDescent="0.2">
      <c r="A12" s="39" t="s">
        <v>26</v>
      </c>
      <c r="B12" s="34" t="s">
        <v>41</v>
      </c>
      <c r="C12" s="3">
        <f>+'Quadro 2014 - 2015'!K12</f>
        <v>358</v>
      </c>
    </row>
    <row r="13" spans="1:4" x14ac:dyDescent="0.2">
      <c r="A13" s="39" t="s">
        <v>27</v>
      </c>
      <c r="B13" s="34" t="s">
        <v>40</v>
      </c>
      <c r="C13" s="3">
        <f>+'Quadro 2014 - 2015'!K13</f>
        <v>669</v>
      </c>
    </row>
    <row r="14" spans="1:4" x14ac:dyDescent="0.2">
      <c r="A14" s="39" t="s">
        <v>28</v>
      </c>
      <c r="B14" s="34" t="s">
        <v>42</v>
      </c>
      <c r="C14" s="3">
        <f>+'Quadro 2014 - 2015'!K14</f>
        <v>3195</v>
      </c>
    </row>
    <row r="15" spans="1:4" x14ac:dyDescent="0.2">
      <c r="A15" s="39" t="s">
        <v>29</v>
      </c>
      <c r="B15" s="34" t="s">
        <v>43</v>
      </c>
      <c r="C15" s="3">
        <f>+'Quadro 2014 - 2015'!K15</f>
        <v>2274</v>
      </c>
    </row>
    <row r="16" spans="1:4" x14ac:dyDescent="0.2">
      <c r="A16" s="39">
        <v>10</v>
      </c>
      <c r="B16" s="34" t="s">
        <v>44</v>
      </c>
      <c r="C16" s="3">
        <f>+'Quadro 2014 - 2015'!K16</f>
        <v>1145</v>
      </c>
    </row>
    <row r="17" spans="1:10" x14ac:dyDescent="0.2">
      <c r="A17" s="39">
        <v>11</v>
      </c>
      <c r="B17" s="34" t="s">
        <v>45</v>
      </c>
      <c r="C17" s="3">
        <f>+'Quadro 2014 - 2015'!K17</f>
        <v>2035</v>
      </c>
    </row>
    <row r="18" spans="1:10" x14ac:dyDescent="0.2">
      <c r="A18" s="39">
        <v>12</v>
      </c>
      <c r="B18" s="34" t="s">
        <v>46</v>
      </c>
      <c r="C18" s="3">
        <f>+'Quadro 2014 - 2015'!K18</f>
        <v>1704</v>
      </c>
    </row>
    <row r="19" spans="1:10" x14ac:dyDescent="0.2">
      <c r="A19" s="39">
        <v>13</v>
      </c>
      <c r="B19" s="34" t="s">
        <v>47</v>
      </c>
      <c r="C19" s="3">
        <f>+'Quadro 2014 - 2015'!K19</f>
        <v>198</v>
      </c>
    </row>
    <row r="20" spans="1:10" x14ac:dyDescent="0.2">
      <c r="A20" s="39">
        <v>14</v>
      </c>
      <c r="B20" s="34" t="s">
        <v>48</v>
      </c>
      <c r="C20" s="3">
        <f>+'Quadro 2014 - 2015'!K20</f>
        <v>14</v>
      </c>
    </row>
    <row r="21" spans="1:10" x14ac:dyDescent="0.2">
      <c r="A21" s="39">
        <v>15</v>
      </c>
      <c r="B21" s="34" t="s">
        <v>49</v>
      </c>
      <c r="C21" s="3">
        <f>+'Quadro 2014 - 2015'!K21</f>
        <v>558</v>
      </c>
    </row>
    <row r="22" spans="1:10" x14ac:dyDescent="0.2">
      <c r="A22" s="39">
        <v>16</v>
      </c>
      <c r="B22" s="34" t="s">
        <v>50</v>
      </c>
      <c r="C22" s="3">
        <f>+'Quadro 2014 - 2015'!K22</f>
        <v>2144</v>
      </c>
    </row>
    <row r="23" spans="1:10" x14ac:dyDescent="0.2">
      <c r="A23" s="39">
        <v>17</v>
      </c>
      <c r="B23" s="34" t="s">
        <v>51</v>
      </c>
      <c r="C23" s="3">
        <f>+'Quadro 2014 - 2015'!K23</f>
        <v>670</v>
      </c>
    </row>
    <row r="24" spans="1:10" x14ac:dyDescent="0.2">
      <c r="A24" s="39">
        <v>18</v>
      </c>
      <c r="B24" s="34" t="s">
        <v>52</v>
      </c>
      <c r="C24" s="3">
        <f>+'Quadro 2014 - 2015'!K24</f>
        <v>373</v>
      </c>
    </row>
    <row r="25" spans="1:10" x14ac:dyDescent="0.2">
      <c r="A25" s="39">
        <v>19</v>
      </c>
      <c r="B25" s="34" t="s">
        <v>53</v>
      </c>
      <c r="C25" s="3">
        <f>+'Quadro 2014 - 2015'!K25</f>
        <v>635</v>
      </c>
    </row>
    <row r="26" spans="1:10" x14ac:dyDescent="0.2">
      <c r="A26" s="39">
        <v>20</v>
      </c>
      <c r="B26" s="34" t="s">
        <v>54</v>
      </c>
      <c r="C26" s="3">
        <f>+'Quadro 2014 - 2015'!K26</f>
        <v>666</v>
      </c>
    </row>
    <row r="27" spans="1:10" x14ac:dyDescent="0.2">
      <c r="B27" s="2" t="s">
        <v>9</v>
      </c>
      <c r="C27" s="1">
        <f>SUM(C6:C26)</f>
        <v>31135</v>
      </c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mergeCells count="3">
    <mergeCell ref="C2:D2"/>
    <mergeCell ref="E31:H31"/>
    <mergeCell ref="C31:D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CNUG&amp;KFF0000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34"/>
  <sheetViews>
    <sheetView showGridLines="0" tabSelected="1" zoomScale="87" zoomScaleNormal="87" workbookViewId="0">
      <pane ySplit="5" topLeftCell="A6" activePane="bottomLeft" state="frozenSplit"/>
      <selection pane="bottomLeft" activeCell="M6" sqref="M6:M26"/>
    </sheetView>
  </sheetViews>
  <sheetFormatPr defaultRowHeight="12.75" x14ac:dyDescent="0.2"/>
  <cols>
    <col min="1" max="1" width="3.42578125" style="1" bestFit="1" customWidth="1"/>
    <col min="2" max="2" width="27.85546875" style="2" bestFit="1" customWidth="1"/>
    <col min="3" max="3" width="8" style="2" bestFit="1" customWidth="1"/>
    <col min="4" max="4" width="15.7109375" style="2" bestFit="1" customWidth="1"/>
    <col min="5" max="5" width="13.42578125" style="2" bestFit="1" customWidth="1"/>
    <col min="6" max="6" width="7.140625" style="2" bestFit="1" customWidth="1"/>
    <col min="7" max="7" width="6" style="2" hidden="1" customWidth="1"/>
    <col min="8" max="8" width="13.5703125" style="2" bestFit="1" customWidth="1"/>
    <col min="9" max="9" width="10.42578125" style="2" bestFit="1" customWidth="1"/>
    <col min="10" max="10" width="8.7109375" style="2" bestFit="1" customWidth="1"/>
    <col min="11" max="11" width="10.42578125" style="2" bestFit="1" customWidth="1"/>
    <col min="12" max="12" width="6.85546875" style="2" bestFit="1" customWidth="1"/>
    <col min="13" max="13" width="10.42578125" style="2" bestFit="1" customWidth="1"/>
    <col min="14" max="14" width="16" style="2" bestFit="1" customWidth="1"/>
    <col min="15" max="15" width="6.85546875" style="2" bestFit="1" customWidth="1"/>
    <col min="16" max="16" width="8.7109375" style="2" bestFit="1" customWidth="1"/>
    <col min="17" max="17" width="7.85546875" style="2" bestFit="1" customWidth="1"/>
    <col min="18" max="18" width="5.42578125" style="2" bestFit="1" customWidth="1"/>
    <col min="19" max="19" width="2.5703125" style="2" customWidth="1"/>
    <col min="20" max="16384" width="9.140625" style="2"/>
  </cols>
  <sheetData>
    <row r="1" spans="1:18" x14ac:dyDescent="0.2">
      <c r="C1" s="2" t="s">
        <v>17</v>
      </c>
    </row>
    <row r="2" spans="1:18" x14ac:dyDescent="0.2">
      <c r="C2" s="116">
        <f>+Cover!A32</f>
        <v>42349</v>
      </c>
      <c r="D2" s="116"/>
    </row>
    <row r="3" spans="1:18" s="1" customFormat="1" ht="13.5" thickBot="1" x14ac:dyDescent="0.25">
      <c r="C3" s="4">
        <v>1</v>
      </c>
      <c r="D3" s="4">
        <v>2</v>
      </c>
      <c r="E3" s="4">
        <v>3</v>
      </c>
      <c r="F3" s="4">
        <v>4</v>
      </c>
      <c r="G3" s="4"/>
      <c r="H3" s="4">
        <v>5</v>
      </c>
      <c r="I3" s="4">
        <v>6</v>
      </c>
      <c r="J3" s="4">
        <v>7</v>
      </c>
      <c r="K3" s="4">
        <v>8</v>
      </c>
    </row>
    <row r="4" spans="1:18" s="4" customFormat="1" ht="12.75" customHeight="1" x14ac:dyDescent="0.2">
      <c r="A4" s="117" t="s">
        <v>30</v>
      </c>
      <c r="B4" s="89" t="s">
        <v>0</v>
      </c>
      <c r="C4" s="89" t="s">
        <v>1</v>
      </c>
      <c r="D4" s="89" t="s">
        <v>2</v>
      </c>
      <c r="E4" s="89" t="s">
        <v>6</v>
      </c>
      <c r="F4" s="89" t="s">
        <v>7</v>
      </c>
      <c r="G4" s="89" t="s">
        <v>86</v>
      </c>
      <c r="H4" s="89" t="s">
        <v>8</v>
      </c>
      <c r="I4" s="89" t="s">
        <v>3</v>
      </c>
      <c r="J4" s="89" t="s">
        <v>4</v>
      </c>
      <c r="K4" s="90" t="s">
        <v>5</v>
      </c>
      <c r="L4" s="114" t="s">
        <v>0</v>
      </c>
      <c r="M4" s="86" t="s">
        <v>56</v>
      </c>
      <c r="N4" s="86" t="s">
        <v>57</v>
      </c>
      <c r="O4" s="86" t="s">
        <v>82</v>
      </c>
      <c r="P4" s="86" t="s">
        <v>80</v>
      </c>
      <c r="Q4" s="86" t="s">
        <v>81</v>
      </c>
      <c r="R4" s="87" t="s">
        <v>79</v>
      </c>
    </row>
    <row r="5" spans="1:18" s="4" customFormat="1" ht="20.25" x14ac:dyDescent="0.2">
      <c r="A5" s="117"/>
      <c r="B5" s="91" t="s">
        <v>18</v>
      </c>
      <c r="C5" s="96">
        <f>+C27</f>
        <v>555</v>
      </c>
      <c r="D5" s="96">
        <f t="shared" ref="D5:K5" si="0">+D27</f>
        <v>97</v>
      </c>
      <c r="E5" s="96">
        <f t="shared" si="0"/>
        <v>2760</v>
      </c>
      <c r="F5" s="96">
        <f t="shared" si="0"/>
        <v>222</v>
      </c>
      <c r="G5" s="96">
        <f t="shared" si="0"/>
        <v>206</v>
      </c>
      <c r="H5" s="96">
        <f t="shared" si="0"/>
        <v>6184</v>
      </c>
      <c r="I5" s="96">
        <f t="shared" si="0"/>
        <v>35119</v>
      </c>
      <c r="J5" s="96">
        <f t="shared" si="0"/>
        <v>3984</v>
      </c>
      <c r="K5" s="97">
        <f t="shared" si="0"/>
        <v>31135</v>
      </c>
      <c r="L5" s="115"/>
      <c r="M5" s="129">
        <f t="shared" ref="M5:Q5" si="1">+M27</f>
        <v>44285</v>
      </c>
      <c r="N5" s="129">
        <f t="shared" si="1"/>
        <v>60782668</v>
      </c>
      <c r="O5" s="129">
        <f t="shared" si="1"/>
        <v>99.999999999999986</v>
      </c>
      <c r="P5" s="129">
        <f t="shared" si="1"/>
        <v>8047</v>
      </c>
      <c r="Q5" s="129">
        <f t="shared" si="1"/>
        <v>110</v>
      </c>
      <c r="R5" s="88" t="s">
        <v>83</v>
      </c>
    </row>
    <row r="6" spans="1:18" ht="15.75" x14ac:dyDescent="0.25">
      <c r="A6" s="39" t="s">
        <v>21</v>
      </c>
      <c r="B6" s="35" t="s">
        <v>34</v>
      </c>
      <c r="C6" s="64">
        <v>42</v>
      </c>
      <c r="D6" s="65">
        <v>6</v>
      </c>
      <c r="E6" s="66">
        <v>210</v>
      </c>
      <c r="F6" s="64">
        <v>7</v>
      </c>
      <c r="G6" s="63">
        <v>6</v>
      </c>
      <c r="H6" s="64">
        <v>344</v>
      </c>
      <c r="I6" s="64">
        <v>3630</v>
      </c>
      <c r="J6" s="64">
        <v>120</v>
      </c>
      <c r="K6" s="64">
        <f t="shared" ref="K6:K23" si="2">SUM(I6-J6)</f>
        <v>3510</v>
      </c>
      <c r="L6" s="50" t="s">
        <v>58</v>
      </c>
      <c r="M6" s="35">
        <f>SUM(E6+F6+H6+I6)</f>
        <v>4191</v>
      </c>
      <c r="N6" s="46">
        <v>4436798</v>
      </c>
      <c r="O6" s="48">
        <f>SUM(N6*100)/N27</f>
        <v>7.2994459539025174</v>
      </c>
      <c r="P6" s="46">
        <v>1206</v>
      </c>
      <c r="Q6" s="47">
        <v>8</v>
      </c>
      <c r="R6" s="51">
        <f>SUM(N6/M6)/1000</f>
        <v>1.058649009782868</v>
      </c>
    </row>
    <row r="7" spans="1:18" ht="15.75" x14ac:dyDescent="0.25">
      <c r="A7" s="74" t="s">
        <v>22</v>
      </c>
      <c r="B7" s="75" t="s">
        <v>35</v>
      </c>
      <c r="C7" s="76">
        <v>7</v>
      </c>
      <c r="D7" s="77">
        <v>0</v>
      </c>
      <c r="E7" s="78">
        <v>35</v>
      </c>
      <c r="F7" s="76">
        <v>1</v>
      </c>
      <c r="G7" s="79">
        <v>1</v>
      </c>
      <c r="H7" s="76">
        <v>38</v>
      </c>
      <c r="I7" s="76">
        <v>180</v>
      </c>
      <c r="J7" s="76">
        <v>18</v>
      </c>
      <c r="K7" s="76">
        <f t="shared" si="2"/>
        <v>162</v>
      </c>
      <c r="L7" s="81" t="s">
        <v>76</v>
      </c>
      <c r="M7" s="75">
        <f t="shared" ref="M7:M26" si="3">SUM(E7+F7+H7+I7)</f>
        <v>254</v>
      </c>
      <c r="N7" s="82">
        <v>128591</v>
      </c>
      <c r="O7" s="83">
        <f>SUM(N7*100)/N27</f>
        <v>0.21155866340056018</v>
      </c>
      <c r="P7" s="84">
        <v>74</v>
      </c>
      <c r="Q7" s="84">
        <v>1</v>
      </c>
      <c r="R7" s="85">
        <f t="shared" ref="R7:R26" si="4">SUM(N7/M7)/1000</f>
        <v>0.50626377952755908</v>
      </c>
    </row>
    <row r="8" spans="1:18" ht="15.75" x14ac:dyDescent="0.25">
      <c r="A8" s="39" t="s">
        <v>23</v>
      </c>
      <c r="B8" s="35" t="s">
        <v>36</v>
      </c>
      <c r="C8" s="64">
        <v>51</v>
      </c>
      <c r="D8" s="65">
        <v>8</v>
      </c>
      <c r="E8" s="66">
        <v>254</v>
      </c>
      <c r="F8" s="64">
        <v>16</v>
      </c>
      <c r="G8" s="63">
        <v>14</v>
      </c>
      <c r="H8" s="64">
        <v>570</v>
      </c>
      <c r="I8" s="64">
        <v>8965</v>
      </c>
      <c r="J8" s="64">
        <v>437</v>
      </c>
      <c r="K8" s="64">
        <f t="shared" si="2"/>
        <v>8528</v>
      </c>
      <c r="L8" s="50" t="s">
        <v>59</v>
      </c>
      <c r="M8" s="35">
        <f t="shared" si="3"/>
        <v>9805</v>
      </c>
      <c r="N8" s="46">
        <v>9973397</v>
      </c>
      <c r="O8" s="48">
        <f>SUM(N8*100)/N27</f>
        <v>16.408290929249766</v>
      </c>
      <c r="P8" s="46">
        <v>1530</v>
      </c>
      <c r="Q8" s="47">
        <v>12</v>
      </c>
      <c r="R8" s="51">
        <f t="shared" si="4"/>
        <v>1.0171746047934727</v>
      </c>
    </row>
    <row r="9" spans="1:18" ht="15.75" x14ac:dyDescent="0.25">
      <c r="A9" s="40" t="s">
        <v>24</v>
      </c>
      <c r="B9" s="75" t="s">
        <v>37</v>
      </c>
      <c r="C9" s="76">
        <v>3</v>
      </c>
      <c r="D9" s="77">
        <v>0</v>
      </c>
      <c r="E9" s="78">
        <v>15</v>
      </c>
      <c r="F9" s="76">
        <v>0</v>
      </c>
      <c r="G9" s="80">
        <v>0</v>
      </c>
      <c r="H9" s="76">
        <v>29</v>
      </c>
      <c r="I9" s="76">
        <v>120</v>
      </c>
      <c r="J9" s="76">
        <v>3</v>
      </c>
      <c r="K9" s="76">
        <f t="shared" si="2"/>
        <v>117</v>
      </c>
      <c r="L9" s="81" t="s">
        <v>60</v>
      </c>
      <c r="M9" s="75">
        <f t="shared" si="3"/>
        <v>164</v>
      </c>
      <c r="N9" s="82">
        <v>515714</v>
      </c>
      <c r="O9" s="83">
        <f>SUM(N9*100)/N27</f>
        <v>0.84845568147814765</v>
      </c>
      <c r="P9" s="84">
        <v>116</v>
      </c>
      <c r="Q9" s="84">
        <v>1</v>
      </c>
      <c r="R9" s="85">
        <f t="shared" si="4"/>
        <v>3.1445975609756096</v>
      </c>
    </row>
    <row r="10" spans="1:18" ht="15.75" x14ac:dyDescent="0.25">
      <c r="A10" s="40" t="s">
        <v>24</v>
      </c>
      <c r="B10" s="35" t="s">
        <v>38</v>
      </c>
      <c r="C10" s="64">
        <v>3</v>
      </c>
      <c r="D10" s="65">
        <v>0</v>
      </c>
      <c r="E10" s="66">
        <v>15</v>
      </c>
      <c r="F10" s="64">
        <v>0</v>
      </c>
      <c r="G10" s="59">
        <v>0</v>
      </c>
      <c r="H10" s="64">
        <v>64</v>
      </c>
      <c r="I10" s="64">
        <v>130</v>
      </c>
      <c r="J10" s="64">
        <v>20</v>
      </c>
      <c r="K10" s="64">
        <f t="shared" si="2"/>
        <v>110</v>
      </c>
      <c r="L10" s="50" t="s">
        <v>61</v>
      </c>
      <c r="M10" s="35">
        <f t="shared" si="3"/>
        <v>209</v>
      </c>
      <c r="N10" s="46">
        <v>536237</v>
      </c>
      <c r="O10" s="48">
        <f>SUM(N10*100)/N27</f>
        <v>0.88222024080943595</v>
      </c>
      <c r="P10" s="46">
        <v>210</v>
      </c>
      <c r="Q10" s="47">
        <v>1</v>
      </c>
      <c r="R10" s="51">
        <f t="shared" si="4"/>
        <v>2.5657272727272726</v>
      </c>
    </row>
    <row r="11" spans="1:18" ht="15.75" x14ac:dyDescent="0.25">
      <c r="A11" s="74" t="s">
        <v>25</v>
      </c>
      <c r="B11" s="75" t="s">
        <v>39</v>
      </c>
      <c r="C11" s="76">
        <v>29</v>
      </c>
      <c r="D11" s="77">
        <v>3</v>
      </c>
      <c r="E11" s="78">
        <v>145</v>
      </c>
      <c r="F11" s="76">
        <v>20</v>
      </c>
      <c r="G11" s="79">
        <v>15</v>
      </c>
      <c r="H11" s="76">
        <v>317</v>
      </c>
      <c r="I11" s="76">
        <v>2567</v>
      </c>
      <c r="J11" s="76">
        <v>497</v>
      </c>
      <c r="K11" s="76">
        <f t="shared" si="2"/>
        <v>2070</v>
      </c>
      <c r="L11" s="81" t="s">
        <v>62</v>
      </c>
      <c r="M11" s="75">
        <f t="shared" si="3"/>
        <v>3049</v>
      </c>
      <c r="N11" s="82">
        <v>4926818</v>
      </c>
      <c r="O11" s="83">
        <f>SUM(N11*100)/N27</f>
        <v>8.1056297166817348</v>
      </c>
      <c r="P11" s="84">
        <v>579</v>
      </c>
      <c r="Q11" s="84">
        <v>7</v>
      </c>
      <c r="R11" s="85">
        <f t="shared" si="4"/>
        <v>1.6158799606428338</v>
      </c>
    </row>
    <row r="12" spans="1:18" ht="15.75" x14ac:dyDescent="0.25">
      <c r="A12" s="39" t="s">
        <v>26</v>
      </c>
      <c r="B12" s="35" t="s">
        <v>41</v>
      </c>
      <c r="C12" s="64">
        <v>10</v>
      </c>
      <c r="D12" s="65">
        <v>1</v>
      </c>
      <c r="E12" s="66">
        <v>50</v>
      </c>
      <c r="F12" s="64">
        <v>14</v>
      </c>
      <c r="G12" s="63">
        <v>12</v>
      </c>
      <c r="H12" s="64">
        <v>127</v>
      </c>
      <c r="I12" s="64">
        <v>489</v>
      </c>
      <c r="J12" s="64">
        <v>131</v>
      </c>
      <c r="K12" s="64">
        <f t="shared" si="2"/>
        <v>358</v>
      </c>
      <c r="L12" s="50" t="s">
        <v>77</v>
      </c>
      <c r="M12" s="35">
        <f t="shared" si="3"/>
        <v>680</v>
      </c>
      <c r="N12" s="46">
        <v>1229363</v>
      </c>
      <c r="O12" s="48">
        <f>SUM(N12*100)/N27</f>
        <v>2.0225551797101109</v>
      </c>
      <c r="P12" s="47">
        <v>216</v>
      </c>
      <c r="Q12" s="47">
        <v>4</v>
      </c>
      <c r="R12" s="51">
        <f t="shared" si="4"/>
        <v>1.8078867647058823</v>
      </c>
    </row>
    <row r="13" spans="1:18" ht="15.75" x14ac:dyDescent="0.25">
      <c r="A13" s="74" t="s">
        <v>27</v>
      </c>
      <c r="B13" s="75" t="s">
        <v>40</v>
      </c>
      <c r="C13" s="76">
        <v>12</v>
      </c>
      <c r="D13" s="77">
        <v>0</v>
      </c>
      <c r="E13" s="78">
        <v>60</v>
      </c>
      <c r="F13" s="76">
        <v>2</v>
      </c>
      <c r="G13" s="79">
        <v>2</v>
      </c>
      <c r="H13" s="76">
        <v>180</v>
      </c>
      <c r="I13" s="76">
        <v>746</v>
      </c>
      <c r="J13" s="76">
        <v>77</v>
      </c>
      <c r="K13" s="76">
        <f t="shared" si="2"/>
        <v>669</v>
      </c>
      <c r="L13" s="81" t="s">
        <v>63</v>
      </c>
      <c r="M13" s="75">
        <f t="shared" si="3"/>
        <v>988</v>
      </c>
      <c r="N13" s="82">
        <v>1591939</v>
      </c>
      <c r="O13" s="83">
        <f>SUM(N13*100)/N27</f>
        <v>2.6190673301803731</v>
      </c>
      <c r="P13" s="84">
        <v>235</v>
      </c>
      <c r="Q13" s="84">
        <v>4</v>
      </c>
      <c r="R13" s="85">
        <f t="shared" si="4"/>
        <v>1.6112742914979759</v>
      </c>
    </row>
    <row r="14" spans="1:18" ht="15.75" x14ac:dyDescent="0.25">
      <c r="A14" s="39" t="s">
        <v>28</v>
      </c>
      <c r="B14" s="35" t="s">
        <v>42</v>
      </c>
      <c r="C14" s="64">
        <v>29</v>
      </c>
      <c r="D14" s="65">
        <v>7</v>
      </c>
      <c r="E14" s="66">
        <v>142</v>
      </c>
      <c r="F14" s="64">
        <v>12</v>
      </c>
      <c r="G14" s="63">
        <v>12</v>
      </c>
      <c r="H14" s="64">
        <v>288</v>
      </c>
      <c r="I14" s="64">
        <v>3384</v>
      </c>
      <c r="J14" s="64">
        <v>189</v>
      </c>
      <c r="K14" s="64">
        <f t="shared" si="2"/>
        <v>3195</v>
      </c>
      <c r="L14" s="50" t="s">
        <v>78</v>
      </c>
      <c r="M14" s="35">
        <f t="shared" si="3"/>
        <v>3826</v>
      </c>
      <c r="N14" s="46">
        <v>4446354</v>
      </c>
      <c r="O14" s="48">
        <f>SUM(N14*100)/N27</f>
        <v>7.3151675408522703</v>
      </c>
      <c r="P14" s="47">
        <v>340</v>
      </c>
      <c r="Q14" s="47">
        <v>9</v>
      </c>
      <c r="R14" s="51">
        <f t="shared" si="4"/>
        <v>1.162141662310507</v>
      </c>
    </row>
    <row r="15" spans="1:18" ht="15.75" x14ac:dyDescent="0.25">
      <c r="A15" s="74" t="s">
        <v>29</v>
      </c>
      <c r="B15" s="75" t="s">
        <v>43</v>
      </c>
      <c r="C15" s="76">
        <v>43</v>
      </c>
      <c r="D15" s="77">
        <v>5</v>
      </c>
      <c r="E15" s="78">
        <v>215</v>
      </c>
      <c r="F15" s="76">
        <v>10</v>
      </c>
      <c r="G15" s="79">
        <v>16</v>
      </c>
      <c r="H15" s="76">
        <v>624</v>
      </c>
      <c r="I15" s="76">
        <v>2503</v>
      </c>
      <c r="J15" s="76">
        <v>229</v>
      </c>
      <c r="K15" s="76">
        <f t="shared" si="2"/>
        <v>2274</v>
      </c>
      <c r="L15" s="81" t="s">
        <v>64</v>
      </c>
      <c r="M15" s="75">
        <f t="shared" si="3"/>
        <v>3352</v>
      </c>
      <c r="N15" s="82">
        <v>3750511</v>
      </c>
      <c r="O15" s="83">
        <f>SUM(N15*100)/N27</f>
        <v>6.1703625777006037</v>
      </c>
      <c r="P15" s="84">
        <v>279</v>
      </c>
      <c r="Q15" s="84">
        <v>10</v>
      </c>
      <c r="R15" s="85">
        <f t="shared" si="4"/>
        <v>1.1188875298329355</v>
      </c>
    </row>
    <row r="16" spans="1:18" ht="15.75" x14ac:dyDescent="0.25">
      <c r="A16" s="39">
        <v>10</v>
      </c>
      <c r="B16" s="35" t="s">
        <v>44</v>
      </c>
      <c r="C16" s="64">
        <v>21</v>
      </c>
      <c r="D16" s="65">
        <v>3</v>
      </c>
      <c r="E16" s="66">
        <v>104</v>
      </c>
      <c r="F16" s="64">
        <v>0</v>
      </c>
      <c r="G16" s="59">
        <v>0</v>
      </c>
      <c r="H16" s="64">
        <v>118</v>
      </c>
      <c r="I16" s="64">
        <v>1162</v>
      </c>
      <c r="J16" s="64">
        <v>17</v>
      </c>
      <c r="K16" s="64">
        <f t="shared" si="2"/>
        <v>1145</v>
      </c>
      <c r="L16" s="50" t="s">
        <v>65</v>
      </c>
      <c r="M16" s="35">
        <f t="shared" si="3"/>
        <v>1384</v>
      </c>
      <c r="N16" s="46">
        <v>896742</v>
      </c>
      <c r="O16" s="48">
        <f>SUM(N16*100)/N27</f>
        <v>1.4753251699974737</v>
      </c>
      <c r="P16" s="47">
        <v>92</v>
      </c>
      <c r="Q16" s="47">
        <v>2</v>
      </c>
      <c r="R16" s="51">
        <f t="shared" si="4"/>
        <v>0.64793497109826592</v>
      </c>
    </row>
    <row r="17" spans="1:19" ht="15.75" x14ac:dyDescent="0.25">
      <c r="A17" s="74">
        <v>11</v>
      </c>
      <c r="B17" s="75" t="s">
        <v>45</v>
      </c>
      <c r="C17" s="76">
        <v>22</v>
      </c>
      <c r="D17" s="77">
        <v>3</v>
      </c>
      <c r="E17" s="78">
        <v>110</v>
      </c>
      <c r="F17" s="76">
        <v>5</v>
      </c>
      <c r="G17" s="79">
        <v>5</v>
      </c>
      <c r="H17" s="76">
        <v>247</v>
      </c>
      <c r="I17" s="76">
        <v>2137</v>
      </c>
      <c r="J17" s="76">
        <v>102</v>
      </c>
      <c r="K17" s="76">
        <f t="shared" si="2"/>
        <v>2035</v>
      </c>
      <c r="L17" s="81" t="s">
        <v>66</v>
      </c>
      <c r="M17" s="75">
        <f t="shared" si="3"/>
        <v>2499</v>
      </c>
      <c r="N17" s="82">
        <v>1553138</v>
      </c>
      <c r="O17" s="83">
        <f>SUM(N17*100)/N27</f>
        <v>2.5552316986151382</v>
      </c>
      <c r="P17" s="84">
        <v>236</v>
      </c>
      <c r="Q17" s="84">
        <v>5</v>
      </c>
      <c r="R17" s="85">
        <f t="shared" si="4"/>
        <v>0.62150380152060825</v>
      </c>
    </row>
    <row r="18" spans="1:19" ht="15.75" x14ac:dyDescent="0.25">
      <c r="A18" s="39">
        <v>12</v>
      </c>
      <c r="B18" s="35" t="s">
        <v>46</v>
      </c>
      <c r="C18" s="64">
        <v>71</v>
      </c>
      <c r="D18" s="65">
        <v>24</v>
      </c>
      <c r="E18" s="66">
        <v>348</v>
      </c>
      <c r="F18" s="64">
        <v>22</v>
      </c>
      <c r="G18" s="63">
        <v>17</v>
      </c>
      <c r="H18" s="64">
        <v>1242</v>
      </c>
      <c r="I18" s="64">
        <v>1999</v>
      </c>
      <c r="J18" s="64">
        <v>295</v>
      </c>
      <c r="K18" s="64">
        <f t="shared" si="2"/>
        <v>1704</v>
      </c>
      <c r="L18" s="50" t="s">
        <v>67</v>
      </c>
      <c r="M18" s="35">
        <f t="shared" si="3"/>
        <v>3611</v>
      </c>
      <c r="N18" s="46">
        <v>5870451</v>
      </c>
      <c r="O18" s="48">
        <f>SUM(N18*100)/N27</f>
        <v>9.6581002334415462</v>
      </c>
      <c r="P18" s="47">
        <v>378</v>
      </c>
      <c r="Q18" s="47">
        <v>5</v>
      </c>
      <c r="R18" s="51">
        <f t="shared" si="4"/>
        <v>1.6257133757961784</v>
      </c>
    </row>
    <row r="19" spans="1:19" ht="15.75" x14ac:dyDescent="0.25">
      <c r="A19" s="74">
        <v>13</v>
      </c>
      <c r="B19" s="75" t="s">
        <v>47</v>
      </c>
      <c r="C19" s="76">
        <v>4</v>
      </c>
      <c r="D19" s="77">
        <v>1</v>
      </c>
      <c r="E19" s="78">
        <v>20</v>
      </c>
      <c r="F19" s="76">
        <v>1</v>
      </c>
      <c r="G19" s="79">
        <v>2</v>
      </c>
      <c r="H19" s="76">
        <v>88</v>
      </c>
      <c r="I19" s="76">
        <v>228</v>
      </c>
      <c r="J19" s="76">
        <v>30</v>
      </c>
      <c r="K19" s="76">
        <f t="shared" si="2"/>
        <v>198</v>
      </c>
      <c r="L19" s="81" t="s">
        <v>68</v>
      </c>
      <c r="M19" s="75">
        <f t="shared" si="3"/>
        <v>337</v>
      </c>
      <c r="N19" s="82">
        <v>1333939</v>
      </c>
      <c r="O19" s="83">
        <f>SUM(N19*100)/N27</f>
        <v>2.1946042250070366</v>
      </c>
      <c r="P19" s="84">
        <v>305</v>
      </c>
      <c r="Q19" s="84">
        <v>4</v>
      </c>
      <c r="R19" s="85">
        <f t="shared" si="4"/>
        <v>3.9582759643916914</v>
      </c>
    </row>
    <row r="20" spans="1:19" ht="15.75" x14ac:dyDescent="0.25">
      <c r="A20" s="39">
        <v>14</v>
      </c>
      <c r="B20" s="35" t="s">
        <v>48</v>
      </c>
      <c r="C20" s="64">
        <v>3</v>
      </c>
      <c r="D20" s="65">
        <v>0</v>
      </c>
      <c r="E20" s="66">
        <v>15</v>
      </c>
      <c r="F20" s="64">
        <v>0</v>
      </c>
      <c r="G20" s="59">
        <v>0</v>
      </c>
      <c r="H20" s="64">
        <v>31</v>
      </c>
      <c r="I20" s="64">
        <v>41</v>
      </c>
      <c r="J20" s="64">
        <v>27</v>
      </c>
      <c r="K20" s="64">
        <f t="shared" si="2"/>
        <v>14</v>
      </c>
      <c r="L20" s="50" t="s">
        <v>69</v>
      </c>
      <c r="M20" s="35">
        <f t="shared" si="3"/>
        <v>87</v>
      </c>
      <c r="N20" s="46">
        <v>314725</v>
      </c>
      <c r="O20" s="48">
        <f>SUM(N20*100)/N27</f>
        <v>0.51778740610728047</v>
      </c>
      <c r="P20" s="47">
        <v>136</v>
      </c>
      <c r="Q20" s="47">
        <v>2</v>
      </c>
      <c r="R20" s="51">
        <f t="shared" si="4"/>
        <v>3.6175287356321837</v>
      </c>
    </row>
    <row r="21" spans="1:19" ht="15.75" x14ac:dyDescent="0.25">
      <c r="A21" s="74">
        <v>15</v>
      </c>
      <c r="B21" s="75" t="s">
        <v>49</v>
      </c>
      <c r="C21" s="76">
        <v>35</v>
      </c>
      <c r="D21" s="77">
        <v>7</v>
      </c>
      <c r="E21" s="78">
        <v>174</v>
      </c>
      <c r="F21" s="76">
        <v>21</v>
      </c>
      <c r="G21" s="79">
        <v>19</v>
      </c>
      <c r="H21" s="76">
        <v>451</v>
      </c>
      <c r="I21" s="76">
        <v>910</v>
      </c>
      <c r="J21" s="76">
        <v>352</v>
      </c>
      <c r="K21" s="76">
        <f t="shared" si="2"/>
        <v>558</v>
      </c>
      <c r="L21" s="81" t="s">
        <v>70</v>
      </c>
      <c r="M21" s="75">
        <f t="shared" si="3"/>
        <v>1556</v>
      </c>
      <c r="N21" s="82">
        <v>5869965</v>
      </c>
      <c r="O21" s="83">
        <f>SUM(N21*100)/N27</f>
        <v>9.65730066340622</v>
      </c>
      <c r="P21" s="84">
        <v>550</v>
      </c>
      <c r="Q21" s="84">
        <v>5</v>
      </c>
      <c r="R21" s="85">
        <f t="shared" si="4"/>
        <v>3.7724710796915168</v>
      </c>
    </row>
    <row r="22" spans="1:19" ht="15.75" x14ac:dyDescent="0.25">
      <c r="A22" s="39">
        <v>16</v>
      </c>
      <c r="B22" s="35" t="s">
        <v>50</v>
      </c>
      <c r="C22" s="64">
        <v>64</v>
      </c>
      <c r="D22" s="65">
        <v>10</v>
      </c>
      <c r="E22" s="66">
        <v>319</v>
      </c>
      <c r="F22" s="64">
        <v>24</v>
      </c>
      <c r="G22" s="63">
        <v>22</v>
      </c>
      <c r="H22" s="64">
        <v>688</v>
      </c>
      <c r="I22" s="64">
        <v>2654</v>
      </c>
      <c r="J22" s="64">
        <v>510</v>
      </c>
      <c r="K22" s="64">
        <f t="shared" si="2"/>
        <v>2144</v>
      </c>
      <c r="L22" s="50" t="s">
        <v>71</v>
      </c>
      <c r="M22" s="35">
        <f t="shared" si="3"/>
        <v>3685</v>
      </c>
      <c r="N22" s="46">
        <v>4090266</v>
      </c>
      <c r="O22" s="48">
        <f>SUM(N22*100)/N27</f>
        <v>6.7293294858330341</v>
      </c>
      <c r="P22" s="47">
        <v>258</v>
      </c>
      <c r="Q22" s="47">
        <v>6</v>
      </c>
      <c r="R22" s="51">
        <f t="shared" si="4"/>
        <v>1.1099772048846677</v>
      </c>
    </row>
    <row r="23" spans="1:19" ht="15.75" x14ac:dyDescent="0.25">
      <c r="A23" s="74">
        <v>17</v>
      </c>
      <c r="B23" s="75" t="s">
        <v>51</v>
      </c>
      <c r="C23" s="76">
        <v>16</v>
      </c>
      <c r="D23" s="77">
        <v>0</v>
      </c>
      <c r="E23" s="78">
        <v>81</v>
      </c>
      <c r="F23" s="76">
        <v>9</v>
      </c>
      <c r="G23" s="79">
        <v>12</v>
      </c>
      <c r="H23" s="76">
        <v>106</v>
      </c>
      <c r="I23" s="76">
        <v>769</v>
      </c>
      <c r="J23" s="76">
        <v>99</v>
      </c>
      <c r="K23" s="76">
        <f t="shared" si="2"/>
        <v>670</v>
      </c>
      <c r="L23" s="81" t="s">
        <v>72</v>
      </c>
      <c r="M23" s="75">
        <f t="shared" si="3"/>
        <v>965</v>
      </c>
      <c r="N23" s="82">
        <v>578391</v>
      </c>
      <c r="O23" s="83">
        <f>SUM(N23*100)/N27</f>
        <v>0.95157224753609038</v>
      </c>
      <c r="P23" s="84">
        <v>131</v>
      </c>
      <c r="Q23" s="84">
        <v>2</v>
      </c>
      <c r="R23" s="85">
        <f t="shared" si="4"/>
        <v>0.5993689119170984</v>
      </c>
    </row>
    <row r="24" spans="1:19" ht="15.75" x14ac:dyDescent="0.25">
      <c r="A24" s="39">
        <v>18</v>
      </c>
      <c r="B24" s="35" t="s">
        <v>52</v>
      </c>
      <c r="C24" s="64">
        <v>16</v>
      </c>
      <c r="D24" s="65">
        <v>3</v>
      </c>
      <c r="E24" s="66">
        <v>80</v>
      </c>
      <c r="F24" s="64">
        <v>11</v>
      </c>
      <c r="G24" s="63">
        <v>7</v>
      </c>
      <c r="H24" s="64">
        <v>151</v>
      </c>
      <c r="I24" s="64">
        <v>486</v>
      </c>
      <c r="J24" s="64">
        <v>113</v>
      </c>
      <c r="K24" s="64">
        <f>SUM(I24-J24)</f>
        <v>373</v>
      </c>
      <c r="L24" s="50" t="s">
        <v>73</v>
      </c>
      <c r="M24" s="35">
        <f t="shared" si="3"/>
        <v>728</v>
      </c>
      <c r="N24" s="46">
        <v>1980533</v>
      </c>
      <c r="O24" s="48">
        <f>SUM(N24*100)/N27</f>
        <v>3.2583844460397824</v>
      </c>
      <c r="P24" s="47">
        <v>409</v>
      </c>
      <c r="Q24" s="47">
        <v>5</v>
      </c>
      <c r="R24" s="51">
        <f t="shared" si="4"/>
        <v>2.7205123626373626</v>
      </c>
    </row>
    <row r="25" spans="1:19" ht="15.75" x14ac:dyDescent="0.25">
      <c r="A25" s="74">
        <v>19</v>
      </c>
      <c r="B25" s="75" t="s">
        <v>53</v>
      </c>
      <c r="C25" s="76">
        <v>48</v>
      </c>
      <c r="D25" s="77">
        <v>6</v>
      </c>
      <c r="E25" s="78">
        <v>238</v>
      </c>
      <c r="F25" s="76">
        <v>34</v>
      </c>
      <c r="G25" s="79">
        <v>35</v>
      </c>
      <c r="H25" s="76">
        <v>259</v>
      </c>
      <c r="I25" s="76">
        <v>1085</v>
      </c>
      <c r="J25" s="76">
        <v>450</v>
      </c>
      <c r="K25" s="76">
        <f>SUM(I25-J25)</f>
        <v>635</v>
      </c>
      <c r="L25" s="81" t="s">
        <v>74</v>
      </c>
      <c r="M25" s="75">
        <f t="shared" si="3"/>
        <v>1616</v>
      </c>
      <c r="N25" s="82">
        <v>5094937</v>
      </c>
      <c r="O25" s="83">
        <f>SUM(N25*100)/N27</f>
        <v>8.3822200762888528</v>
      </c>
      <c r="P25" s="84">
        <v>390</v>
      </c>
      <c r="Q25" s="84">
        <v>9</v>
      </c>
      <c r="R25" s="85">
        <f t="shared" si="4"/>
        <v>3.1528075495049506</v>
      </c>
    </row>
    <row r="26" spans="1:19" ht="16.5" thickBot="1" x14ac:dyDescent="0.3">
      <c r="A26" s="39">
        <v>20</v>
      </c>
      <c r="B26" s="35" t="s">
        <v>54</v>
      </c>
      <c r="C26" s="64">
        <v>26</v>
      </c>
      <c r="D26" s="65">
        <v>10</v>
      </c>
      <c r="E26" s="66">
        <v>130</v>
      </c>
      <c r="F26" s="64">
        <v>13</v>
      </c>
      <c r="G26" s="63">
        <v>9</v>
      </c>
      <c r="H26" s="64">
        <v>222</v>
      </c>
      <c r="I26" s="64">
        <v>934</v>
      </c>
      <c r="J26" s="64">
        <v>268</v>
      </c>
      <c r="K26" s="64">
        <f>SUM(I26-J26)</f>
        <v>666</v>
      </c>
      <c r="L26" s="52" t="s">
        <v>75</v>
      </c>
      <c r="M26" s="53">
        <f t="shared" si="3"/>
        <v>1299</v>
      </c>
      <c r="N26" s="54">
        <v>1663859</v>
      </c>
      <c r="O26" s="55">
        <f>SUM(N26*100)/N27</f>
        <v>2.7373905337620257</v>
      </c>
      <c r="P26" s="56">
        <v>377</v>
      </c>
      <c r="Q26" s="56">
        <v>8</v>
      </c>
      <c r="R26" s="57">
        <f t="shared" si="4"/>
        <v>1.2808768283294842</v>
      </c>
    </row>
    <row r="27" spans="1:19" x14ac:dyDescent="0.2">
      <c r="A27" s="36"/>
      <c r="B27" s="37" t="s">
        <v>18</v>
      </c>
      <c r="C27" s="71">
        <f t="shared" ref="C27:K27" si="5">SUM(C6:C26)</f>
        <v>555</v>
      </c>
      <c r="D27" s="71">
        <f t="shared" si="5"/>
        <v>97</v>
      </c>
      <c r="E27" s="71">
        <f t="shared" si="5"/>
        <v>2760</v>
      </c>
      <c r="F27" s="71">
        <f t="shared" si="5"/>
        <v>222</v>
      </c>
      <c r="G27" s="71">
        <f t="shared" si="5"/>
        <v>206</v>
      </c>
      <c r="H27" s="71">
        <f t="shared" si="5"/>
        <v>6184</v>
      </c>
      <c r="I27" s="71">
        <f t="shared" si="5"/>
        <v>35119</v>
      </c>
      <c r="J27" s="71">
        <f t="shared" si="5"/>
        <v>3984</v>
      </c>
      <c r="K27" s="71">
        <f t="shared" si="5"/>
        <v>31135</v>
      </c>
      <c r="L27" s="72"/>
      <c r="M27" s="72">
        <f>SUM(E27+F27+H27+I27)</f>
        <v>44285</v>
      </c>
      <c r="N27" s="73">
        <f>SUM(N6:N26)</f>
        <v>60782668</v>
      </c>
      <c r="O27" s="73">
        <f>SUM(O6:O26)</f>
        <v>99.999999999999986</v>
      </c>
      <c r="P27" s="73">
        <f>SUM(P6:P26)</f>
        <v>8047</v>
      </c>
      <c r="Q27" s="73">
        <f>SUM(Q6:Q26)</f>
        <v>110</v>
      </c>
      <c r="R27" s="49"/>
      <c r="S27" s="45"/>
    </row>
    <row r="28" spans="1:19" ht="18" x14ac:dyDescent="0.2">
      <c r="B28" s="92" t="s">
        <v>90</v>
      </c>
      <c r="C28" s="93">
        <v>458</v>
      </c>
      <c r="D28" s="94" t="s">
        <v>20</v>
      </c>
      <c r="E28" s="120">
        <f>SUM(E27+F27+H27+I27)</f>
        <v>44285</v>
      </c>
      <c r="F28" s="120"/>
      <c r="G28" s="120"/>
      <c r="H28" s="120"/>
      <c r="I28" s="120"/>
    </row>
    <row r="29" spans="1:19" ht="18" x14ac:dyDescent="0.2">
      <c r="B29" s="92" t="s">
        <v>91</v>
      </c>
      <c r="C29" s="93">
        <v>97</v>
      </c>
      <c r="D29" s="95" t="s">
        <v>89</v>
      </c>
      <c r="E29" s="121">
        <f>-(39468*100)/44285+100</f>
        <v>10.877272214067972</v>
      </c>
      <c r="F29" s="122"/>
      <c r="G29" s="122"/>
      <c r="H29" s="122"/>
      <c r="I29" s="123"/>
    </row>
    <row r="31" spans="1:19" s="33" customFormat="1" ht="11.25" x14ac:dyDescent="0.2">
      <c r="A31" s="4"/>
      <c r="C31" s="32" t="s">
        <v>1</v>
      </c>
      <c r="D31" s="32" t="s">
        <v>2</v>
      </c>
      <c r="E31" s="32" t="s">
        <v>6</v>
      </c>
      <c r="F31" s="32" t="s">
        <v>7</v>
      </c>
      <c r="G31" s="32"/>
      <c r="H31" s="32" t="s">
        <v>8</v>
      </c>
      <c r="I31" s="32" t="s">
        <v>3</v>
      </c>
      <c r="J31" s="32" t="s">
        <v>4</v>
      </c>
      <c r="K31" s="32" t="s">
        <v>5</v>
      </c>
    </row>
    <row r="32" spans="1:19" ht="15.75" x14ac:dyDescent="0.2">
      <c r="B32" s="58" t="s">
        <v>19</v>
      </c>
      <c r="C32" s="38">
        <v>511</v>
      </c>
      <c r="D32" s="44"/>
      <c r="E32" s="38">
        <v>2539</v>
      </c>
      <c r="F32" s="38">
        <v>200</v>
      </c>
      <c r="G32" s="38"/>
      <c r="H32" s="38">
        <v>5731</v>
      </c>
      <c r="I32" s="38">
        <v>30998</v>
      </c>
      <c r="J32" s="38">
        <v>3975</v>
      </c>
      <c r="K32" s="38">
        <v>27023</v>
      </c>
    </row>
    <row r="33" spans="2:11" ht="18" x14ac:dyDescent="0.2">
      <c r="B33" s="69" t="s">
        <v>88</v>
      </c>
      <c r="C33" s="67">
        <f>SUM(C32*100)/C28-100</f>
        <v>11.572052401746731</v>
      </c>
      <c r="D33" s="68"/>
      <c r="E33" s="70">
        <f>SUM(E27*100)/E32-100</f>
        <v>8.7042142575817252</v>
      </c>
      <c r="F33" s="70">
        <f>SUM(F27*100)/F32-100</f>
        <v>11</v>
      </c>
      <c r="G33" s="70"/>
      <c r="H33" s="70">
        <f t="shared" ref="H33" si="6">SUM(H27*100)/H32-100</f>
        <v>7.9043796894084863</v>
      </c>
      <c r="I33" s="70">
        <f>SUM(I27*100)/I32-100</f>
        <v>13.294406090715526</v>
      </c>
      <c r="J33" s="70">
        <f t="shared" ref="J33:K33" si="7">SUM(J27*100)/J32-100</f>
        <v>0.22641509433962881</v>
      </c>
      <c r="K33" s="70">
        <f t="shared" si="7"/>
        <v>15.216667283425224</v>
      </c>
    </row>
    <row r="34" spans="2:11" ht="18" x14ac:dyDescent="0.2">
      <c r="C34" s="118" t="s">
        <v>20</v>
      </c>
      <c r="D34" s="119"/>
      <c r="E34" s="120">
        <f>SUM(E32:I32)</f>
        <v>39468</v>
      </c>
      <c r="F34" s="120"/>
      <c r="G34" s="120"/>
      <c r="H34" s="120"/>
      <c r="I34" s="120"/>
    </row>
  </sheetData>
  <mergeCells count="7">
    <mergeCell ref="L4:L5"/>
    <mergeCell ref="C2:D2"/>
    <mergeCell ref="A4:A5"/>
    <mergeCell ref="C34:D34"/>
    <mergeCell ref="E28:I28"/>
    <mergeCell ref="E34:I34"/>
    <mergeCell ref="E29:I29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landscape" horizontalDpi="300" verticalDpi="300" r:id="rId1"/>
  <headerFooter>
    <oddFooter>&amp;RArchivio CNUG &amp;KFF00002015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showGridLines="0" topLeftCell="A4" workbookViewId="0">
      <selection activeCell="P5" sqref="P5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7.28515625" style="2" bestFit="1" customWidth="1"/>
    <col min="4" max="16384" width="9.140625" style="2"/>
  </cols>
  <sheetData>
    <row r="1" spans="1:4" x14ac:dyDescent="0.2">
      <c r="C1" s="2" t="s">
        <v>17</v>
      </c>
    </row>
    <row r="2" spans="1:4" x14ac:dyDescent="0.2">
      <c r="C2" s="116">
        <f>+Cover!A32</f>
        <v>42349</v>
      </c>
      <c r="D2" s="116"/>
    </row>
    <row r="3" spans="1:4" x14ac:dyDescent="0.2">
      <c r="C3" s="30"/>
      <c r="D3" s="30"/>
    </row>
    <row r="4" spans="1:4" s="1" customFormat="1" x14ac:dyDescent="0.2">
      <c r="C4" s="4">
        <v>1</v>
      </c>
    </row>
    <row r="5" spans="1:4" s="1" customFormat="1" x14ac:dyDescent="0.2">
      <c r="A5" s="41" t="s">
        <v>30</v>
      </c>
      <c r="B5" s="41" t="s">
        <v>0</v>
      </c>
      <c r="C5" s="41" t="s">
        <v>1</v>
      </c>
    </row>
    <row r="6" spans="1:4" x14ac:dyDescent="0.2">
      <c r="A6" s="39" t="s">
        <v>21</v>
      </c>
      <c r="B6" s="34" t="s">
        <v>34</v>
      </c>
      <c r="C6" s="3">
        <f>+'Quadro 2014 - 2015'!C6</f>
        <v>42</v>
      </c>
    </row>
    <row r="7" spans="1:4" x14ac:dyDescent="0.2">
      <c r="A7" s="39" t="s">
        <v>22</v>
      </c>
      <c r="B7" s="34" t="s">
        <v>35</v>
      </c>
      <c r="C7" s="3">
        <f>+'Quadro 2014 - 2015'!C7</f>
        <v>7</v>
      </c>
    </row>
    <row r="8" spans="1:4" x14ac:dyDescent="0.2">
      <c r="A8" s="39" t="s">
        <v>23</v>
      </c>
      <c r="B8" s="34" t="s">
        <v>36</v>
      </c>
      <c r="C8" s="3">
        <f>+'Quadro 2014 - 2015'!C8</f>
        <v>51</v>
      </c>
    </row>
    <row r="9" spans="1:4" x14ac:dyDescent="0.2">
      <c r="A9" s="40" t="s">
        <v>24</v>
      </c>
      <c r="B9" s="34" t="s">
        <v>37</v>
      </c>
      <c r="C9" s="3">
        <f>+'Quadro 2014 - 2015'!C9</f>
        <v>3</v>
      </c>
    </row>
    <row r="10" spans="1:4" x14ac:dyDescent="0.2">
      <c r="A10" s="40" t="s">
        <v>24</v>
      </c>
      <c r="B10" s="34" t="s">
        <v>38</v>
      </c>
      <c r="C10" s="3">
        <f>+'Quadro 2014 - 2015'!C10</f>
        <v>3</v>
      </c>
    </row>
    <row r="11" spans="1:4" x14ac:dyDescent="0.2">
      <c r="A11" s="39" t="s">
        <v>25</v>
      </c>
      <c r="B11" s="34" t="s">
        <v>39</v>
      </c>
      <c r="C11" s="3">
        <f>+'Quadro 2014 - 2015'!C11</f>
        <v>29</v>
      </c>
    </row>
    <row r="12" spans="1:4" x14ac:dyDescent="0.2">
      <c r="A12" s="39" t="s">
        <v>26</v>
      </c>
      <c r="B12" s="34" t="s">
        <v>41</v>
      </c>
      <c r="C12" s="3">
        <f>+'Quadro 2014 - 2015'!C12</f>
        <v>10</v>
      </c>
    </row>
    <row r="13" spans="1:4" x14ac:dyDescent="0.2">
      <c r="A13" s="39" t="s">
        <v>27</v>
      </c>
      <c r="B13" s="34" t="s">
        <v>40</v>
      </c>
      <c r="C13" s="3">
        <f>+'Quadro 2014 - 2015'!C13</f>
        <v>12</v>
      </c>
    </row>
    <row r="14" spans="1:4" x14ac:dyDescent="0.2">
      <c r="A14" s="39" t="s">
        <v>28</v>
      </c>
      <c r="B14" s="34" t="s">
        <v>42</v>
      </c>
      <c r="C14" s="3">
        <f>+'Quadro 2014 - 2015'!C14</f>
        <v>29</v>
      </c>
    </row>
    <row r="15" spans="1:4" x14ac:dyDescent="0.2">
      <c r="A15" s="39" t="s">
        <v>29</v>
      </c>
      <c r="B15" s="34" t="s">
        <v>43</v>
      </c>
      <c r="C15" s="3">
        <f>+'Quadro 2014 - 2015'!C15</f>
        <v>43</v>
      </c>
    </row>
    <row r="16" spans="1:4" x14ac:dyDescent="0.2">
      <c r="A16" s="39">
        <v>10</v>
      </c>
      <c r="B16" s="34" t="s">
        <v>44</v>
      </c>
      <c r="C16" s="3">
        <f>+'Quadro 2014 - 2015'!C16</f>
        <v>21</v>
      </c>
    </row>
    <row r="17" spans="1:10" x14ac:dyDescent="0.2">
      <c r="A17" s="39">
        <v>11</v>
      </c>
      <c r="B17" s="34" t="s">
        <v>45</v>
      </c>
      <c r="C17" s="3">
        <f>+'Quadro 2014 - 2015'!C17</f>
        <v>22</v>
      </c>
    </row>
    <row r="18" spans="1:10" x14ac:dyDescent="0.2">
      <c r="A18" s="39">
        <v>12</v>
      </c>
      <c r="B18" s="34" t="s">
        <v>46</v>
      </c>
      <c r="C18" s="3">
        <f>+'Quadro 2014 - 2015'!C18</f>
        <v>71</v>
      </c>
    </row>
    <row r="19" spans="1:10" x14ac:dyDescent="0.2">
      <c r="A19" s="39">
        <v>13</v>
      </c>
      <c r="B19" s="34" t="s">
        <v>47</v>
      </c>
      <c r="C19" s="3">
        <f>+'Quadro 2014 - 2015'!C19</f>
        <v>4</v>
      </c>
    </row>
    <row r="20" spans="1:10" x14ac:dyDescent="0.2">
      <c r="A20" s="39">
        <v>14</v>
      </c>
      <c r="B20" s="34" t="s">
        <v>48</v>
      </c>
      <c r="C20" s="3">
        <f>+'Quadro 2014 - 2015'!C20</f>
        <v>3</v>
      </c>
    </row>
    <row r="21" spans="1:10" x14ac:dyDescent="0.2">
      <c r="A21" s="39">
        <v>15</v>
      </c>
      <c r="B21" s="34" t="s">
        <v>49</v>
      </c>
      <c r="C21" s="3">
        <f>+'Quadro 2014 - 2015'!C21</f>
        <v>35</v>
      </c>
    </row>
    <row r="22" spans="1:10" x14ac:dyDescent="0.2">
      <c r="A22" s="39">
        <v>16</v>
      </c>
      <c r="B22" s="34" t="s">
        <v>50</v>
      </c>
      <c r="C22" s="3">
        <f>+'Quadro 2014 - 2015'!C22</f>
        <v>64</v>
      </c>
    </row>
    <row r="23" spans="1:10" x14ac:dyDescent="0.2">
      <c r="A23" s="39">
        <v>17</v>
      </c>
      <c r="B23" s="34" t="s">
        <v>51</v>
      </c>
      <c r="C23" s="3">
        <f>+'Quadro 2014 - 2015'!C23</f>
        <v>16</v>
      </c>
    </row>
    <row r="24" spans="1:10" x14ac:dyDescent="0.2">
      <c r="A24" s="39">
        <v>18</v>
      </c>
      <c r="B24" s="34" t="s">
        <v>52</v>
      </c>
      <c r="C24" s="3">
        <f>+'Quadro 2014 - 2015'!C24</f>
        <v>16</v>
      </c>
    </row>
    <row r="25" spans="1:10" x14ac:dyDescent="0.2">
      <c r="A25" s="39">
        <v>19</v>
      </c>
      <c r="B25" s="34" t="s">
        <v>53</v>
      </c>
      <c r="C25" s="3">
        <f>+'Quadro 2014 - 2015'!C25</f>
        <v>48</v>
      </c>
    </row>
    <row r="26" spans="1:10" x14ac:dyDescent="0.2">
      <c r="A26" s="39">
        <v>20</v>
      </c>
      <c r="B26" s="34" t="s">
        <v>54</v>
      </c>
      <c r="C26" s="3">
        <f>+'Quadro 2014 - 2015'!C26</f>
        <v>26</v>
      </c>
    </row>
    <row r="27" spans="1:10" x14ac:dyDescent="0.2">
      <c r="B27" s="2" t="s">
        <v>9</v>
      </c>
      <c r="C27" s="1">
        <f>SUM(C6:C26)</f>
        <v>555</v>
      </c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mergeCells count="3">
    <mergeCell ref="C2:D2"/>
    <mergeCell ref="E31:H31"/>
    <mergeCell ref="C31:D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 &amp;KFF00002015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1"/>
  <sheetViews>
    <sheetView showGridLines="0" topLeftCell="A7" workbookViewId="0">
      <selection activeCell="C27" sqref="C27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14.85546875" style="2" bestFit="1" customWidth="1"/>
    <col min="4" max="16384" width="9.140625" style="2"/>
  </cols>
  <sheetData>
    <row r="1" spans="1:6" x14ac:dyDescent="0.2">
      <c r="C1" s="2" t="s">
        <v>17</v>
      </c>
    </row>
    <row r="2" spans="1:6" x14ac:dyDescent="0.2">
      <c r="C2" s="116">
        <f>+Cover!A32</f>
        <v>42349</v>
      </c>
      <c r="D2" s="116"/>
    </row>
    <row r="3" spans="1:6" x14ac:dyDescent="0.2">
      <c r="E3" s="116"/>
      <c r="F3" s="127"/>
    </row>
    <row r="4" spans="1:6" s="1" customFormat="1" x14ac:dyDescent="0.2">
      <c r="C4" s="4">
        <v>2</v>
      </c>
    </row>
    <row r="5" spans="1:6" s="1" customFormat="1" x14ac:dyDescent="0.2">
      <c r="A5" s="42" t="s">
        <v>30</v>
      </c>
      <c r="B5" s="41" t="s">
        <v>0</v>
      </c>
      <c r="C5" s="41" t="s">
        <v>10</v>
      </c>
    </row>
    <row r="6" spans="1:6" x14ac:dyDescent="0.2">
      <c r="A6" s="39" t="s">
        <v>21</v>
      </c>
      <c r="B6" s="34" t="s">
        <v>34</v>
      </c>
      <c r="C6" s="3">
        <f>+'Quadro 2014 - 2015'!D6</f>
        <v>6</v>
      </c>
    </row>
    <row r="7" spans="1:6" x14ac:dyDescent="0.2">
      <c r="A7" s="39" t="s">
        <v>22</v>
      </c>
      <c r="B7" s="34" t="s">
        <v>35</v>
      </c>
      <c r="C7" s="43">
        <f>+'Quadro 2014 - 2015'!D7</f>
        <v>0</v>
      </c>
    </row>
    <row r="8" spans="1:6" x14ac:dyDescent="0.2">
      <c r="A8" s="39" t="s">
        <v>23</v>
      </c>
      <c r="B8" s="34" t="s">
        <v>36</v>
      </c>
      <c r="C8" s="3">
        <f>+'Quadro 2014 - 2015'!D8</f>
        <v>8</v>
      </c>
    </row>
    <row r="9" spans="1:6" x14ac:dyDescent="0.2">
      <c r="A9" s="40" t="s">
        <v>24</v>
      </c>
      <c r="B9" s="34" t="s">
        <v>37</v>
      </c>
      <c r="C9" s="43">
        <f>+'Quadro 2014 - 2015'!D9</f>
        <v>0</v>
      </c>
    </row>
    <row r="10" spans="1:6" x14ac:dyDescent="0.2">
      <c r="A10" s="40" t="s">
        <v>24</v>
      </c>
      <c r="B10" s="34" t="s">
        <v>38</v>
      </c>
      <c r="C10" s="43">
        <f>+'Quadro 2014 - 2015'!D10</f>
        <v>0</v>
      </c>
    </row>
    <row r="11" spans="1:6" x14ac:dyDescent="0.2">
      <c r="A11" s="39" t="s">
        <v>25</v>
      </c>
      <c r="B11" s="34" t="s">
        <v>39</v>
      </c>
      <c r="C11" s="3">
        <f>+'Quadro 2014 - 2015'!D11</f>
        <v>3</v>
      </c>
    </row>
    <row r="12" spans="1:6" x14ac:dyDescent="0.2">
      <c r="A12" s="39" t="s">
        <v>26</v>
      </c>
      <c r="B12" s="34" t="s">
        <v>41</v>
      </c>
      <c r="C12" s="3">
        <f>+'Quadro 2014 - 2015'!D12</f>
        <v>1</v>
      </c>
    </row>
    <row r="13" spans="1:6" x14ac:dyDescent="0.2">
      <c r="A13" s="39" t="s">
        <v>27</v>
      </c>
      <c r="B13" s="34" t="s">
        <v>40</v>
      </c>
      <c r="C13" s="43">
        <f>+'Quadro 2014 - 2015'!D13</f>
        <v>0</v>
      </c>
    </row>
    <row r="14" spans="1:6" x14ac:dyDescent="0.2">
      <c r="A14" s="39" t="s">
        <v>28</v>
      </c>
      <c r="B14" s="34" t="s">
        <v>42</v>
      </c>
      <c r="C14" s="3">
        <f>+'Quadro 2014 - 2015'!D14</f>
        <v>7</v>
      </c>
    </row>
    <row r="15" spans="1:6" x14ac:dyDescent="0.2">
      <c r="A15" s="39" t="s">
        <v>29</v>
      </c>
      <c r="B15" s="34" t="s">
        <v>43</v>
      </c>
      <c r="C15" s="3">
        <f>+'Quadro 2014 - 2015'!D15</f>
        <v>5</v>
      </c>
    </row>
    <row r="16" spans="1:6" x14ac:dyDescent="0.2">
      <c r="A16" s="39">
        <v>10</v>
      </c>
      <c r="B16" s="34" t="s">
        <v>44</v>
      </c>
      <c r="C16" s="3">
        <f>+'Quadro 2014 - 2015'!D16</f>
        <v>3</v>
      </c>
    </row>
    <row r="17" spans="1:10" x14ac:dyDescent="0.2">
      <c r="A17" s="39">
        <v>11</v>
      </c>
      <c r="B17" s="34" t="s">
        <v>45</v>
      </c>
      <c r="C17" s="3">
        <f>+'Quadro 2014 - 2015'!D17</f>
        <v>3</v>
      </c>
    </row>
    <row r="18" spans="1:10" x14ac:dyDescent="0.2">
      <c r="A18" s="39">
        <v>12</v>
      </c>
      <c r="B18" s="34" t="s">
        <v>46</v>
      </c>
      <c r="C18" s="3">
        <f>+'Quadro 2014 - 2015'!D18</f>
        <v>24</v>
      </c>
    </row>
    <row r="19" spans="1:10" x14ac:dyDescent="0.2">
      <c r="A19" s="39">
        <v>13</v>
      </c>
      <c r="B19" s="34" t="s">
        <v>47</v>
      </c>
      <c r="C19" s="43">
        <f>+'Quadro 2014 - 2015'!D19</f>
        <v>1</v>
      </c>
    </row>
    <row r="20" spans="1:10" x14ac:dyDescent="0.2">
      <c r="A20" s="39">
        <v>14</v>
      </c>
      <c r="B20" s="34" t="s">
        <v>48</v>
      </c>
      <c r="C20" s="43">
        <f>+'Quadro 2014 - 2015'!D20</f>
        <v>0</v>
      </c>
    </row>
    <row r="21" spans="1:10" x14ac:dyDescent="0.2">
      <c r="A21" s="39">
        <v>15</v>
      </c>
      <c r="B21" s="34" t="s">
        <v>49</v>
      </c>
      <c r="C21" s="3">
        <f>+'Quadro 2014 - 2015'!D21</f>
        <v>7</v>
      </c>
    </row>
    <row r="22" spans="1:10" x14ac:dyDescent="0.2">
      <c r="A22" s="39">
        <v>16</v>
      </c>
      <c r="B22" s="34" t="s">
        <v>50</v>
      </c>
      <c r="C22" s="3">
        <f>+'Quadro 2014 - 2015'!D22</f>
        <v>10</v>
      </c>
    </row>
    <row r="23" spans="1:10" x14ac:dyDescent="0.2">
      <c r="A23" s="39">
        <v>17</v>
      </c>
      <c r="B23" s="34" t="s">
        <v>51</v>
      </c>
      <c r="C23" s="43">
        <f>+'Quadro 2014 - 2015'!D23</f>
        <v>0</v>
      </c>
    </row>
    <row r="24" spans="1:10" x14ac:dyDescent="0.2">
      <c r="A24" s="39">
        <v>18</v>
      </c>
      <c r="B24" s="34" t="s">
        <v>52</v>
      </c>
      <c r="C24" s="3">
        <f>+'Quadro 2014 - 2015'!D24</f>
        <v>3</v>
      </c>
    </row>
    <row r="25" spans="1:10" x14ac:dyDescent="0.2">
      <c r="A25" s="39">
        <v>19</v>
      </c>
      <c r="B25" s="34" t="s">
        <v>53</v>
      </c>
      <c r="C25" s="3">
        <f>+'Quadro 2014 - 2015'!D25</f>
        <v>6</v>
      </c>
    </row>
    <row r="26" spans="1:10" x14ac:dyDescent="0.2">
      <c r="A26" s="39">
        <v>20</v>
      </c>
      <c r="B26" s="34" t="s">
        <v>54</v>
      </c>
      <c r="C26" s="3">
        <f>+'Quadro 2014 - 2015'!D26</f>
        <v>10</v>
      </c>
    </row>
    <row r="27" spans="1:10" x14ac:dyDescent="0.2">
      <c r="B27" s="2" t="s">
        <v>9</v>
      </c>
      <c r="C27" s="1">
        <f>SUM(C6:C26)</f>
        <v>97</v>
      </c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mergeCells count="4">
    <mergeCell ref="E3:F3"/>
    <mergeCell ref="C2:D2"/>
    <mergeCell ref="E31:H31"/>
    <mergeCell ref="C31:D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 &amp;KFF00002015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showGridLines="0" topLeftCell="A4" workbookViewId="0">
      <selection activeCell="F35" sqref="F35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14.85546875" style="2" bestFit="1" customWidth="1"/>
    <col min="4" max="16384" width="9.140625" style="2"/>
  </cols>
  <sheetData>
    <row r="1" spans="1:4" x14ac:dyDescent="0.2">
      <c r="C1" s="2" t="s">
        <v>17</v>
      </c>
    </row>
    <row r="2" spans="1:4" x14ac:dyDescent="0.2">
      <c r="C2" s="116">
        <f>+Cover!A32</f>
        <v>42349</v>
      </c>
      <c r="D2" s="116"/>
    </row>
    <row r="3" spans="1:4" x14ac:dyDescent="0.2">
      <c r="C3" s="30"/>
      <c r="D3" s="30"/>
    </row>
    <row r="4" spans="1:4" s="1" customFormat="1" x14ac:dyDescent="0.2">
      <c r="C4" s="4">
        <v>3</v>
      </c>
    </row>
    <row r="5" spans="1:4" s="1" customFormat="1" x14ac:dyDescent="0.2">
      <c r="A5" s="42" t="s">
        <v>30</v>
      </c>
      <c r="B5" s="41" t="s">
        <v>0</v>
      </c>
      <c r="C5" s="41" t="s">
        <v>11</v>
      </c>
    </row>
    <row r="6" spans="1:4" x14ac:dyDescent="0.2">
      <c r="A6" s="39" t="s">
        <v>21</v>
      </c>
      <c r="B6" s="34" t="s">
        <v>34</v>
      </c>
      <c r="C6" s="3">
        <f>+'Quadro 2014 - 2015'!E6</f>
        <v>210</v>
      </c>
    </row>
    <row r="7" spans="1:4" x14ac:dyDescent="0.2">
      <c r="A7" s="39" t="s">
        <v>22</v>
      </c>
      <c r="B7" s="34" t="s">
        <v>35</v>
      </c>
      <c r="C7" s="3">
        <f>+'Quadro 2014 - 2015'!E7</f>
        <v>35</v>
      </c>
    </row>
    <row r="8" spans="1:4" x14ac:dyDescent="0.2">
      <c r="A8" s="39" t="s">
        <v>23</v>
      </c>
      <c r="B8" s="34" t="s">
        <v>36</v>
      </c>
      <c r="C8" s="3">
        <f>+'Quadro 2014 - 2015'!E8</f>
        <v>254</v>
      </c>
    </row>
    <row r="9" spans="1:4" x14ac:dyDescent="0.2">
      <c r="A9" s="40" t="s">
        <v>24</v>
      </c>
      <c r="B9" s="34" t="s">
        <v>37</v>
      </c>
      <c r="C9" s="3">
        <f>+'Quadro 2014 - 2015'!E9</f>
        <v>15</v>
      </c>
    </row>
    <row r="10" spans="1:4" x14ac:dyDescent="0.2">
      <c r="A10" s="40" t="s">
        <v>24</v>
      </c>
      <c r="B10" s="34" t="s">
        <v>38</v>
      </c>
      <c r="C10" s="3">
        <f>+'Quadro 2014 - 2015'!E10</f>
        <v>15</v>
      </c>
    </row>
    <row r="11" spans="1:4" x14ac:dyDescent="0.2">
      <c r="A11" s="39" t="s">
        <v>25</v>
      </c>
      <c r="B11" s="34" t="s">
        <v>39</v>
      </c>
      <c r="C11" s="3">
        <f>+'Quadro 2014 - 2015'!E11</f>
        <v>145</v>
      </c>
    </row>
    <row r="12" spans="1:4" x14ac:dyDescent="0.2">
      <c r="A12" s="39" t="s">
        <v>26</v>
      </c>
      <c r="B12" s="34" t="s">
        <v>41</v>
      </c>
      <c r="C12" s="3">
        <f>+'Quadro 2014 - 2015'!E12</f>
        <v>50</v>
      </c>
    </row>
    <row r="13" spans="1:4" x14ac:dyDescent="0.2">
      <c r="A13" s="39" t="s">
        <v>27</v>
      </c>
      <c r="B13" s="34" t="s">
        <v>40</v>
      </c>
      <c r="C13" s="3">
        <f>+'Quadro 2014 - 2015'!E13</f>
        <v>60</v>
      </c>
    </row>
    <row r="14" spans="1:4" x14ac:dyDescent="0.2">
      <c r="A14" s="39" t="s">
        <v>28</v>
      </c>
      <c r="B14" s="34" t="s">
        <v>42</v>
      </c>
      <c r="C14" s="3">
        <f>+'Quadro 2014 - 2015'!E14</f>
        <v>142</v>
      </c>
    </row>
    <row r="15" spans="1:4" x14ac:dyDescent="0.2">
      <c r="A15" s="39" t="s">
        <v>29</v>
      </c>
      <c r="B15" s="34" t="s">
        <v>43</v>
      </c>
      <c r="C15" s="3">
        <f>+'Quadro 2014 - 2015'!E15</f>
        <v>215</v>
      </c>
    </row>
    <row r="16" spans="1:4" x14ac:dyDescent="0.2">
      <c r="A16" s="39">
        <v>10</v>
      </c>
      <c r="B16" s="34" t="s">
        <v>44</v>
      </c>
      <c r="C16" s="3">
        <f>+'Quadro 2014 - 2015'!E16</f>
        <v>104</v>
      </c>
    </row>
    <row r="17" spans="1:10" x14ac:dyDescent="0.2">
      <c r="A17" s="39">
        <v>11</v>
      </c>
      <c r="B17" s="34" t="s">
        <v>45</v>
      </c>
      <c r="C17" s="3">
        <f>+'Quadro 2014 - 2015'!E17</f>
        <v>110</v>
      </c>
    </row>
    <row r="18" spans="1:10" x14ac:dyDescent="0.2">
      <c r="A18" s="39">
        <v>12</v>
      </c>
      <c r="B18" s="34" t="s">
        <v>46</v>
      </c>
      <c r="C18" s="3">
        <f>+'Quadro 2014 - 2015'!E18</f>
        <v>348</v>
      </c>
    </row>
    <row r="19" spans="1:10" x14ac:dyDescent="0.2">
      <c r="A19" s="39">
        <v>13</v>
      </c>
      <c r="B19" s="34" t="s">
        <v>47</v>
      </c>
      <c r="C19" s="3">
        <f>+'Quadro 2014 - 2015'!E19</f>
        <v>20</v>
      </c>
    </row>
    <row r="20" spans="1:10" x14ac:dyDescent="0.2">
      <c r="A20" s="39">
        <v>14</v>
      </c>
      <c r="B20" s="34" t="s">
        <v>48</v>
      </c>
      <c r="C20" s="3">
        <f>+'Quadro 2014 - 2015'!E20</f>
        <v>15</v>
      </c>
    </row>
    <row r="21" spans="1:10" x14ac:dyDescent="0.2">
      <c r="A21" s="39">
        <v>15</v>
      </c>
      <c r="B21" s="34" t="s">
        <v>49</v>
      </c>
      <c r="C21" s="3">
        <f>+'Quadro 2014 - 2015'!E21</f>
        <v>174</v>
      </c>
    </row>
    <row r="22" spans="1:10" x14ac:dyDescent="0.2">
      <c r="A22" s="39">
        <v>16</v>
      </c>
      <c r="B22" s="34" t="s">
        <v>50</v>
      </c>
      <c r="C22" s="3">
        <f>+'Quadro 2014 - 2015'!E22</f>
        <v>319</v>
      </c>
    </row>
    <row r="23" spans="1:10" x14ac:dyDescent="0.2">
      <c r="A23" s="39">
        <v>17</v>
      </c>
      <c r="B23" s="34" t="s">
        <v>51</v>
      </c>
      <c r="C23" s="3">
        <f>+'Quadro 2014 - 2015'!E23</f>
        <v>81</v>
      </c>
    </row>
    <row r="24" spans="1:10" x14ac:dyDescent="0.2">
      <c r="A24" s="39">
        <v>18</v>
      </c>
      <c r="B24" s="34" t="s">
        <v>52</v>
      </c>
      <c r="C24" s="3">
        <f>+'Quadro 2014 - 2015'!E24</f>
        <v>80</v>
      </c>
    </row>
    <row r="25" spans="1:10" x14ac:dyDescent="0.2">
      <c r="A25" s="39">
        <v>19</v>
      </c>
      <c r="B25" s="34" t="s">
        <v>53</v>
      </c>
      <c r="C25" s="3">
        <f>+'Quadro 2014 - 2015'!E25</f>
        <v>238</v>
      </c>
    </row>
    <row r="26" spans="1:10" x14ac:dyDescent="0.2">
      <c r="A26" s="39">
        <v>20</v>
      </c>
      <c r="B26" s="34" t="s">
        <v>54</v>
      </c>
      <c r="C26" s="3">
        <f>+'Quadro 2014 - 2015'!E26</f>
        <v>130</v>
      </c>
    </row>
    <row r="27" spans="1:10" x14ac:dyDescent="0.2">
      <c r="B27" s="2" t="s">
        <v>9</v>
      </c>
      <c r="C27" s="1">
        <f>SUM(C6:C26)</f>
        <v>2760</v>
      </c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mergeCells count="3">
    <mergeCell ref="C2:D2"/>
    <mergeCell ref="E31:H31"/>
    <mergeCell ref="C31:D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 &amp;KFF00002015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1"/>
  <sheetViews>
    <sheetView showGridLines="0" topLeftCell="A4" workbookViewId="0">
      <selection activeCell="D25" sqref="D25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14.85546875" style="2" bestFit="1" customWidth="1"/>
    <col min="4" max="4" width="7.5703125" style="2" bestFit="1" customWidth="1"/>
    <col min="5" max="14" width="9.140625" style="2"/>
    <col min="15" max="15" width="1" style="2" customWidth="1"/>
    <col min="16" max="16384" width="9.140625" style="2"/>
  </cols>
  <sheetData>
    <row r="1" spans="1:4" x14ac:dyDescent="0.2">
      <c r="C1" s="2" t="s">
        <v>17</v>
      </c>
    </row>
    <row r="2" spans="1:4" x14ac:dyDescent="0.2">
      <c r="C2" s="116">
        <f>+Cover!A32</f>
        <v>42349</v>
      </c>
      <c r="D2" s="116"/>
    </row>
    <row r="3" spans="1:4" x14ac:dyDescent="0.2">
      <c r="C3" s="30"/>
      <c r="D3" s="30"/>
    </row>
    <row r="4" spans="1:4" s="1" customFormat="1" x14ac:dyDescent="0.2">
      <c r="C4" s="4">
        <v>4</v>
      </c>
    </row>
    <row r="5" spans="1:4" s="1" customFormat="1" x14ac:dyDescent="0.2">
      <c r="A5" s="42" t="s">
        <v>30</v>
      </c>
      <c r="B5" s="41" t="s">
        <v>0</v>
      </c>
      <c r="C5" s="41" t="s">
        <v>85</v>
      </c>
      <c r="D5" s="60" t="s">
        <v>84</v>
      </c>
    </row>
    <row r="6" spans="1:4" x14ac:dyDescent="0.2">
      <c r="A6" s="39" t="s">
        <v>21</v>
      </c>
      <c r="B6" s="34" t="s">
        <v>34</v>
      </c>
      <c r="C6" s="3">
        <f>+'Quadro 2014 - 2015'!F6</f>
        <v>7</v>
      </c>
      <c r="D6" s="61">
        <f>+'Quadro 2014 - 2015'!G6</f>
        <v>6</v>
      </c>
    </row>
    <row r="7" spans="1:4" x14ac:dyDescent="0.2">
      <c r="A7" s="39" t="s">
        <v>22</v>
      </c>
      <c r="B7" s="34" t="s">
        <v>35</v>
      </c>
      <c r="C7" s="3">
        <f>+'Quadro 2014 - 2015'!F7</f>
        <v>1</v>
      </c>
      <c r="D7" s="61">
        <f>+'Quadro 2014 - 2015'!G7</f>
        <v>1</v>
      </c>
    </row>
    <row r="8" spans="1:4" x14ac:dyDescent="0.2">
      <c r="A8" s="39" t="s">
        <v>23</v>
      </c>
      <c r="B8" s="34" t="s">
        <v>36</v>
      </c>
      <c r="C8" s="3">
        <f>+'Quadro 2014 - 2015'!F8</f>
        <v>16</v>
      </c>
      <c r="D8" s="61">
        <f>+'Quadro 2014 - 2015'!G8</f>
        <v>14</v>
      </c>
    </row>
    <row r="9" spans="1:4" x14ac:dyDescent="0.2">
      <c r="A9" s="40" t="s">
        <v>24</v>
      </c>
      <c r="B9" s="34" t="s">
        <v>37</v>
      </c>
      <c r="C9" s="43">
        <f>+'Quadro 2014 - 2015'!F9</f>
        <v>0</v>
      </c>
      <c r="D9" s="62">
        <f>+'Quadro 2014 - 2015'!G9</f>
        <v>0</v>
      </c>
    </row>
    <row r="10" spans="1:4" x14ac:dyDescent="0.2">
      <c r="A10" s="40" t="s">
        <v>24</v>
      </c>
      <c r="B10" s="34" t="s">
        <v>38</v>
      </c>
      <c r="C10" s="43">
        <f>+'Quadro 2014 - 2015'!F10</f>
        <v>0</v>
      </c>
      <c r="D10" s="62">
        <f>+'Quadro 2014 - 2015'!G10</f>
        <v>0</v>
      </c>
    </row>
    <row r="11" spans="1:4" x14ac:dyDescent="0.2">
      <c r="A11" s="39" t="s">
        <v>25</v>
      </c>
      <c r="B11" s="34" t="s">
        <v>39</v>
      </c>
      <c r="C11" s="3">
        <f>+'Quadro 2014 - 2015'!F11</f>
        <v>20</v>
      </c>
      <c r="D11" s="61">
        <f>+'Quadro 2014 - 2015'!G11</f>
        <v>15</v>
      </c>
    </row>
    <row r="12" spans="1:4" x14ac:dyDescent="0.2">
      <c r="A12" s="39" t="s">
        <v>26</v>
      </c>
      <c r="B12" s="34" t="s">
        <v>41</v>
      </c>
      <c r="C12" s="3">
        <f>+'Quadro 2014 - 2015'!F12</f>
        <v>14</v>
      </c>
      <c r="D12" s="61">
        <f>+'Quadro 2014 - 2015'!G12</f>
        <v>12</v>
      </c>
    </row>
    <row r="13" spans="1:4" x14ac:dyDescent="0.2">
      <c r="A13" s="39" t="s">
        <v>27</v>
      </c>
      <c r="B13" s="34" t="s">
        <v>40</v>
      </c>
      <c r="C13" s="3">
        <f>+'Quadro 2014 - 2015'!F13</f>
        <v>2</v>
      </c>
      <c r="D13" s="61">
        <f>+'Quadro 2014 - 2015'!G13</f>
        <v>2</v>
      </c>
    </row>
    <row r="14" spans="1:4" x14ac:dyDescent="0.2">
      <c r="A14" s="39" t="s">
        <v>28</v>
      </c>
      <c r="B14" s="34" t="s">
        <v>42</v>
      </c>
      <c r="C14" s="3">
        <f>+'Quadro 2014 - 2015'!F14</f>
        <v>12</v>
      </c>
      <c r="D14" s="61">
        <f>+'Quadro 2014 - 2015'!G14</f>
        <v>12</v>
      </c>
    </row>
    <row r="15" spans="1:4" x14ac:dyDescent="0.2">
      <c r="A15" s="39" t="s">
        <v>29</v>
      </c>
      <c r="B15" s="34" t="s">
        <v>43</v>
      </c>
      <c r="C15" s="3">
        <f>+'Quadro 2014 - 2015'!F15</f>
        <v>10</v>
      </c>
      <c r="D15" s="61">
        <f>+'Quadro 2014 - 2015'!G15</f>
        <v>16</v>
      </c>
    </row>
    <row r="16" spans="1:4" x14ac:dyDescent="0.2">
      <c r="A16" s="39">
        <v>10</v>
      </c>
      <c r="B16" s="34" t="s">
        <v>44</v>
      </c>
      <c r="C16" s="43">
        <f>+'Quadro 2014 - 2015'!F16</f>
        <v>0</v>
      </c>
      <c r="D16" s="62">
        <f>+'Quadro 2014 - 2015'!G16</f>
        <v>0</v>
      </c>
    </row>
    <row r="17" spans="1:10" x14ac:dyDescent="0.2">
      <c r="A17" s="39">
        <v>11</v>
      </c>
      <c r="B17" s="34" t="s">
        <v>45</v>
      </c>
      <c r="C17" s="3">
        <f>+'Quadro 2014 - 2015'!F17</f>
        <v>5</v>
      </c>
      <c r="D17" s="61">
        <f>+'Quadro 2014 - 2015'!G17</f>
        <v>5</v>
      </c>
    </row>
    <row r="18" spans="1:10" x14ac:dyDescent="0.2">
      <c r="A18" s="39">
        <v>12</v>
      </c>
      <c r="B18" s="34" t="s">
        <v>46</v>
      </c>
      <c r="C18" s="3">
        <f>+'Quadro 2014 - 2015'!F18</f>
        <v>22</v>
      </c>
      <c r="D18" s="61">
        <f>+'Quadro 2014 - 2015'!G18</f>
        <v>17</v>
      </c>
    </row>
    <row r="19" spans="1:10" x14ac:dyDescent="0.2">
      <c r="A19" s="39">
        <v>13</v>
      </c>
      <c r="B19" s="34" t="s">
        <v>47</v>
      </c>
      <c r="C19" s="3">
        <f>+'Quadro 2014 - 2015'!F19</f>
        <v>1</v>
      </c>
      <c r="D19" s="61">
        <f>+'Quadro 2014 - 2015'!G19</f>
        <v>2</v>
      </c>
    </row>
    <row r="20" spans="1:10" x14ac:dyDescent="0.2">
      <c r="A20" s="39">
        <v>14</v>
      </c>
      <c r="B20" s="34" t="s">
        <v>48</v>
      </c>
      <c r="C20" s="43">
        <f>+'Quadro 2014 - 2015'!F20</f>
        <v>0</v>
      </c>
      <c r="D20" s="62">
        <f>+'Quadro 2014 - 2015'!G20</f>
        <v>0</v>
      </c>
    </row>
    <row r="21" spans="1:10" x14ac:dyDescent="0.2">
      <c r="A21" s="39">
        <v>15</v>
      </c>
      <c r="B21" s="34" t="s">
        <v>49</v>
      </c>
      <c r="C21" s="3">
        <f>+'Quadro 2014 - 2015'!F21</f>
        <v>21</v>
      </c>
      <c r="D21" s="61">
        <f>+'Quadro 2014 - 2015'!G21</f>
        <v>19</v>
      </c>
    </row>
    <row r="22" spans="1:10" x14ac:dyDescent="0.2">
      <c r="A22" s="39">
        <v>16</v>
      </c>
      <c r="B22" s="34" t="s">
        <v>50</v>
      </c>
      <c r="C22" s="3">
        <f>+'Quadro 2014 - 2015'!F22</f>
        <v>24</v>
      </c>
      <c r="D22" s="61">
        <f>+'Quadro 2014 - 2015'!G22</f>
        <v>22</v>
      </c>
    </row>
    <row r="23" spans="1:10" x14ac:dyDescent="0.2">
      <c r="A23" s="39">
        <v>17</v>
      </c>
      <c r="B23" s="34" t="s">
        <v>51</v>
      </c>
      <c r="C23" s="3">
        <f>+'Quadro 2014 - 2015'!F23</f>
        <v>9</v>
      </c>
      <c r="D23" s="61">
        <f>+'Quadro 2014 - 2015'!G23</f>
        <v>12</v>
      </c>
    </row>
    <row r="24" spans="1:10" x14ac:dyDescent="0.2">
      <c r="A24" s="39">
        <v>18</v>
      </c>
      <c r="B24" s="34" t="s">
        <v>52</v>
      </c>
      <c r="C24" s="3">
        <f>+'Quadro 2014 - 2015'!F24</f>
        <v>11</v>
      </c>
      <c r="D24" s="61">
        <f>+'Quadro 2014 - 2015'!G24</f>
        <v>7</v>
      </c>
    </row>
    <row r="25" spans="1:10" x14ac:dyDescent="0.2">
      <c r="A25" s="39">
        <v>19</v>
      </c>
      <c r="B25" s="34" t="s">
        <v>53</v>
      </c>
      <c r="C25" s="3">
        <f>+'Quadro 2014 - 2015'!F25</f>
        <v>34</v>
      </c>
      <c r="D25" s="61">
        <f>+'Quadro 2014 - 2015'!G25</f>
        <v>35</v>
      </c>
    </row>
    <row r="26" spans="1:10" x14ac:dyDescent="0.2">
      <c r="A26" s="39">
        <v>20</v>
      </c>
      <c r="B26" s="34" t="s">
        <v>54</v>
      </c>
      <c r="C26" s="3">
        <f>+'Quadro 2014 - 2015'!F26</f>
        <v>13</v>
      </c>
      <c r="D26" s="61">
        <f>+'Quadro 2014 - 2015'!G26</f>
        <v>9</v>
      </c>
    </row>
    <row r="27" spans="1:10" x14ac:dyDescent="0.2">
      <c r="B27" s="2" t="s">
        <v>9</v>
      </c>
      <c r="C27" s="1">
        <f>SUM(C6:C26)</f>
        <v>222</v>
      </c>
      <c r="D27" s="4">
        <f>SUM(D6:D26)</f>
        <v>206</v>
      </c>
      <c r="E27" s="128" t="s">
        <v>55</v>
      </c>
      <c r="F27" s="128"/>
      <c r="G27" s="128"/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sheetProtection algorithmName="SHA-512" hashValue="XNfJhwQMNoA8OkwhwnprzNiEEwjyXXW3qQbu/KoNeXONTagKkx/OeLYYiAX09oWNTMm9dfyc/dq1KxPSsG0hkQ==" saltValue="lcIp0I30Bo828+pYXjh7MA==" spinCount="100000" sheet="1" objects="1" scenarios="1"/>
  <mergeCells count="4">
    <mergeCell ref="C2:D2"/>
    <mergeCell ref="E31:H31"/>
    <mergeCell ref="C31:D31"/>
    <mergeCell ref="E27:G2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 &amp;KFF00002015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showGridLines="0" workbookViewId="0">
      <selection activeCell="L33" sqref="L33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16" style="2" bestFit="1" customWidth="1"/>
    <col min="4" max="16384" width="9.140625" style="2"/>
  </cols>
  <sheetData>
    <row r="1" spans="1:4" x14ac:dyDescent="0.2">
      <c r="C1" s="2" t="s">
        <v>17</v>
      </c>
    </row>
    <row r="2" spans="1:4" x14ac:dyDescent="0.2">
      <c r="C2" s="116">
        <f>+Cover!A32</f>
        <v>42349</v>
      </c>
      <c r="D2" s="116"/>
    </row>
    <row r="3" spans="1:4" x14ac:dyDescent="0.2">
      <c r="C3" s="30"/>
      <c r="D3" s="30"/>
    </row>
    <row r="4" spans="1:4" s="1" customFormat="1" x14ac:dyDescent="0.2">
      <c r="C4" s="4">
        <v>5</v>
      </c>
    </row>
    <row r="5" spans="1:4" s="1" customFormat="1" x14ac:dyDescent="0.2">
      <c r="A5" s="42" t="s">
        <v>30</v>
      </c>
      <c r="B5" s="41" t="s">
        <v>0</v>
      </c>
      <c r="C5" s="41" t="s">
        <v>8</v>
      </c>
    </row>
    <row r="6" spans="1:4" x14ac:dyDescent="0.2">
      <c r="A6" s="39" t="s">
        <v>21</v>
      </c>
      <c r="B6" s="34" t="s">
        <v>34</v>
      </c>
      <c r="C6" s="3">
        <f>+'Quadro 2014 - 2015'!H6</f>
        <v>344</v>
      </c>
    </row>
    <row r="7" spans="1:4" x14ac:dyDescent="0.2">
      <c r="A7" s="39" t="s">
        <v>22</v>
      </c>
      <c r="B7" s="34" t="s">
        <v>35</v>
      </c>
      <c r="C7" s="3">
        <f>+'Quadro 2014 - 2015'!H7</f>
        <v>38</v>
      </c>
    </row>
    <row r="8" spans="1:4" x14ac:dyDescent="0.2">
      <c r="A8" s="39" t="s">
        <v>23</v>
      </c>
      <c r="B8" s="34" t="s">
        <v>36</v>
      </c>
      <c r="C8" s="3">
        <f>+'Quadro 2014 - 2015'!H8</f>
        <v>570</v>
      </c>
    </row>
    <row r="9" spans="1:4" x14ac:dyDescent="0.2">
      <c r="A9" s="40" t="s">
        <v>24</v>
      </c>
      <c r="B9" s="34" t="s">
        <v>37</v>
      </c>
      <c r="C9" s="3">
        <f>+'Quadro 2014 - 2015'!H9</f>
        <v>29</v>
      </c>
    </row>
    <row r="10" spans="1:4" x14ac:dyDescent="0.2">
      <c r="A10" s="40" t="s">
        <v>24</v>
      </c>
      <c r="B10" s="34" t="s">
        <v>38</v>
      </c>
      <c r="C10" s="3">
        <f>+'Quadro 2014 - 2015'!H10</f>
        <v>64</v>
      </c>
    </row>
    <row r="11" spans="1:4" x14ac:dyDescent="0.2">
      <c r="A11" s="39" t="s">
        <v>25</v>
      </c>
      <c r="B11" s="34" t="s">
        <v>39</v>
      </c>
      <c r="C11" s="3">
        <f>+'Quadro 2014 - 2015'!H11</f>
        <v>317</v>
      </c>
    </row>
    <row r="12" spans="1:4" x14ac:dyDescent="0.2">
      <c r="A12" s="39" t="s">
        <v>26</v>
      </c>
      <c r="B12" s="34" t="s">
        <v>41</v>
      </c>
      <c r="C12" s="3">
        <f>+'Quadro 2014 - 2015'!H12</f>
        <v>127</v>
      </c>
    </row>
    <row r="13" spans="1:4" x14ac:dyDescent="0.2">
      <c r="A13" s="39" t="s">
        <v>27</v>
      </c>
      <c r="B13" s="34" t="s">
        <v>40</v>
      </c>
      <c r="C13" s="3">
        <f>+'Quadro 2014 - 2015'!H13</f>
        <v>180</v>
      </c>
    </row>
    <row r="14" spans="1:4" x14ac:dyDescent="0.2">
      <c r="A14" s="39" t="s">
        <v>28</v>
      </c>
      <c r="B14" s="34" t="s">
        <v>42</v>
      </c>
      <c r="C14" s="3">
        <f>+'Quadro 2014 - 2015'!H14</f>
        <v>288</v>
      </c>
    </row>
    <row r="15" spans="1:4" x14ac:dyDescent="0.2">
      <c r="A15" s="39" t="s">
        <v>29</v>
      </c>
      <c r="B15" s="34" t="s">
        <v>43</v>
      </c>
      <c r="C15" s="3">
        <f>+'Quadro 2014 - 2015'!H15</f>
        <v>624</v>
      </c>
    </row>
    <row r="16" spans="1:4" x14ac:dyDescent="0.2">
      <c r="A16" s="39">
        <v>10</v>
      </c>
      <c r="B16" s="34" t="s">
        <v>44</v>
      </c>
      <c r="C16" s="3">
        <f>+'Quadro 2014 - 2015'!H16</f>
        <v>118</v>
      </c>
    </row>
    <row r="17" spans="1:10" x14ac:dyDescent="0.2">
      <c r="A17" s="39">
        <v>11</v>
      </c>
      <c r="B17" s="34" t="s">
        <v>45</v>
      </c>
      <c r="C17" s="3">
        <f>+'Quadro 2014 - 2015'!H17</f>
        <v>247</v>
      </c>
    </row>
    <row r="18" spans="1:10" x14ac:dyDescent="0.2">
      <c r="A18" s="39">
        <v>12</v>
      </c>
      <c r="B18" s="34" t="s">
        <v>46</v>
      </c>
      <c r="C18" s="3">
        <f>+'Quadro 2014 - 2015'!H18</f>
        <v>1242</v>
      </c>
    </row>
    <row r="19" spans="1:10" x14ac:dyDescent="0.2">
      <c r="A19" s="39">
        <v>13</v>
      </c>
      <c r="B19" s="34" t="s">
        <v>47</v>
      </c>
      <c r="C19" s="3">
        <f>+'Quadro 2014 - 2015'!H19</f>
        <v>88</v>
      </c>
    </row>
    <row r="20" spans="1:10" x14ac:dyDescent="0.2">
      <c r="A20" s="39">
        <v>14</v>
      </c>
      <c r="B20" s="34" t="s">
        <v>48</v>
      </c>
      <c r="C20" s="3">
        <f>+'Quadro 2014 - 2015'!H20</f>
        <v>31</v>
      </c>
    </row>
    <row r="21" spans="1:10" x14ac:dyDescent="0.2">
      <c r="A21" s="39">
        <v>15</v>
      </c>
      <c r="B21" s="34" t="s">
        <v>49</v>
      </c>
      <c r="C21" s="3">
        <f>+'Quadro 2014 - 2015'!H21</f>
        <v>451</v>
      </c>
    </row>
    <row r="22" spans="1:10" x14ac:dyDescent="0.2">
      <c r="A22" s="39">
        <v>16</v>
      </c>
      <c r="B22" s="34" t="s">
        <v>50</v>
      </c>
      <c r="C22" s="3">
        <f>+'Quadro 2014 - 2015'!H22</f>
        <v>688</v>
      </c>
    </row>
    <row r="23" spans="1:10" x14ac:dyDescent="0.2">
      <c r="A23" s="39">
        <v>17</v>
      </c>
      <c r="B23" s="34" t="s">
        <v>51</v>
      </c>
      <c r="C23" s="3">
        <f>+'Quadro 2014 - 2015'!H23</f>
        <v>106</v>
      </c>
    </row>
    <row r="24" spans="1:10" x14ac:dyDescent="0.2">
      <c r="A24" s="39">
        <v>18</v>
      </c>
      <c r="B24" s="34" t="s">
        <v>52</v>
      </c>
      <c r="C24" s="3">
        <f>+'Quadro 2014 - 2015'!H24</f>
        <v>151</v>
      </c>
    </row>
    <row r="25" spans="1:10" x14ac:dyDescent="0.2">
      <c r="A25" s="39">
        <v>19</v>
      </c>
      <c r="B25" s="34" t="s">
        <v>53</v>
      </c>
      <c r="C25" s="3">
        <f>+'Quadro 2014 - 2015'!H25</f>
        <v>259</v>
      </c>
    </row>
    <row r="26" spans="1:10" x14ac:dyDescent="0.2">
      <c r="A26" s="39">
        <v>20</v>
      </c>
      <c r="B26" s="34" t="s">
        <v>54</v>
      </c>
      <c r="C26" s="3">
        <f>+'Quadro 2014 - 2015'!H26</f>
        <v>222</v>
      </c>
    </row>
    <row r="27" spans="1:10" x14ac:dyDescent="0.2">
      <c r="B27" s="2" t="s">
        <v>9</v>
      </c>
      <c r="C27" s="1">
        <f>SUM(C6:C26)</f>
        <v>6184</v>
      </c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mergeCells count="3">
    <mergeCell ref="C2:D2"/>
    <mergeCell ref="E31:H31"/>
    <mergeCell ref="C31:D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 &amp;KFF00002015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1"/>
  <sheetViews>
    <sheetView showGridLines="0" workbookViewId="0">
      <selection activeCell="L35" sqref="L35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16" style="2" bestFit="1" customWidth="1"/>
    <col min="4" max="16384" width="9.140625" style="2"/>
  </cols>
  <sheetData>
    <row r="1" spans="1:4" x14ac:dyDescent="0.2">
      <c r="C1" s="2" t="s">
        <v>17</v>
      </c>
    </row>
    <row r="2" spans="1:4" x14ac:dyDescent="0.2">
      <c r="C2" s="116">
        <f>+Cover!A32</f>
        <v>42349</v>
      </c>
      <c r="D2" s="116"/>
    </row>
    <row r="3" spans="1:4" x14ac:dyDescent="0.2">
      <c r="C3" s="30"/>
      <c r="D3" s="30"/>
    </row>
    <row r="4" spans="1:4" s="1" customFormat="1" x14ac:dyDescent="0.2">
      <c r="C4" s="4">
        <v>6</v>
      </c>
    </row>
    <row r="5" spans="1:4" s="1" customFormat="1" x14ac:dyDescent="0.2">
      <c r="A5" s="42" t="s">
        <v>30</v>
      </c>
      <c r="B5" s="41" t="s">
        <v>0</v>
      </c>
      <c r="C5" s="41" t="s">
        <v>3</v>
      </c>
    </row>
    <row r="6" spans="1:4" x14ac:dyDescent="0.2">
      <c r="A6" s="39" t="s">
        <v>21</v>
      </c>
      <c r="B6" s="34" t="s">
        <v>34</v>
      </c>
      <c r="C6" s="3">
        <f>+'Quadro 2014 - 2015'!I6</f>
        <v>3630</v>
      </c>
    </row>
    <row r="7" spans="1:4" x14ac:dyDescent="0.2">
      <c r="A7" s="39" t="s">
        <v>22</v>
      </c>
      <c r="B7" s="34" t="s">
        <v>35</v>
      </c>
      <c r="C7" s="3">
        <f>+'Quadro 2014 - 2015'!I7</f>
        <v>180</v>
      </c>
    </row>
    <row r="8" spans="1:4" x14ac:dyDescent="0.2">
      <c r="A8" s="39" t="s">
        <v>23</v>
      </c>
      <c r="B8" s="34" t="s">
        <v>36</v>
      </c>
      <c r="C8" s="3">
        <f>+'Quadro 2014 - 2015'!I8</f>
        <v>8965</v>
      </c>
    </row>
    <row r="9" spans="1:4" x14ac:dyDescent="0.2">
      <c r="A9" s="40" t="s">
        <v>24</v>
      </c>
      <c r="B9" s="34" t="s">
        <v>37</v>
      </c>
      <c r="C9" s="3">
        <f>+'Quadro 2014 - 2015'!I9</f>
        <v>120</v>
      </c>
    </row>
    <row r="10" spans="1:4" x14ac:dyDescent="0.2">
      <c r="A10" s="40" t="s">
        <v>24</v>
      </c>
      <c r="B10" s="34" t="s">
        <v>38</v>
      </c>
      <c r="C10" s="3">
        <f>+'Quadro 2014 - 2015'!I10</f>
        <v>130</v>
      </c>
    </row>
    <row r="11" spans="1:4" x14ac:dyDescent="0.2">
      <c r="A11" s="39" t="s">
        <v>25</v>
      </c>
      <c r="B11" s="34" t="s">
        <v>39</v>
      </c>
      <c r="C11" s="3">
        <f>+'Quadro 2014 - 2015'!I11</f>
        <v>2567</v>
      </c>
    </row>
    <row r="12" spans="1:4" x14ac:dyDescent="0.2">
      <c r="A12" s="39" t="s">
        <v>26</v>
      </c>
      <c r="B12" s="34" t="s">
        <v>41</v>
      </c>
      <c r="C12" s="3">
        <f>+'Quadro 2014 - 2015'!I12</f>
        <v>489</v>
      </c>
    </row>
    <row r="13" spans="1:4" x14ac:dyDescent="0.2">
      <c r="A13" s="39" t="s">
        <v>27</v>
      </c>
      <c r="B13" s="34" t="s">
        <v>40</v>
      </c>
      <c r="C13" s="3">
        <f>+'Quadro 2014 - 2015'!I13</f>
        <v>746</v>
      </c>
    </row>
    <row r="14" spans="1:4" x14ac:dyDescent="0.2">
      <c r="A14" s="39" t="s">
        <v>28</v>
      </c>
      <c r="B14" s="34" t="s">
        <v>42</v>
      </c>
      <c r="C14" s="3">
        <f>+'Quadro 2014 - 2015'!I14</f>
        <v>3384</v>
      </c>
    </row>
    <row r="15" spans="1:4" x14ac:dyDescent="0.2">
      <c r="A15" s="39" t="s">
        <v>29</v>
      </c>
      <c r="B15" s="34" t="s">
        <v>43</v>
      </c>
      <c r="C15" s="3">
        <f>+'Quadro 2014 - 2015'!I15</f>
        <v>2503</v>
      </c>
    </row>
    <row r="16" spans="1:4" x14ac:dyDescent="0.2">
      <c r="A16" s="39">
        <v>10</v>
      </c>
      <c r="B16" s="34" t="s">
        <v>44</v>
      </c>
      <c r="C16" s="3">
        <f>+'Quadro 2014 - 2015'!I16</f>
        <v>1162</v>
      </c>
    </row>
    <row r="17" spans="1:10" x14ac:dyDescent="0.2">
      <c r="A17" s="39">
        <v>11</v>
      </c>
      <c r="B17" s="34" t="s">
        <v>45</v>
      </c>
      <c r="C17" s="3">
        <f>+'Quadro 2014 - 2015'!I17</f>
        <v>2137</v>
      </c>
    </row>
    <row r="18" spans="1:10" x14ac:dyDescent="0.2">
      <c r="A18" s="39">
        <v>12</v>
      </c>
      <c r="B18" s="34" t="s">
        <v>46</v>
      </c>
      <c r="C18" s="3">
        <f>+'Quadro 2014 - 2015'!I18</f>
        <v>1999</v>
      </c>
    </row>
    <row r="19" spans="1:10" x14ac:dyDescent="0.2">
      <c r="A19" s="39">
        <v>13</v>
      </c>
      <c r="B19" s="34" t="s">
        <v>47</v>
      </c>
      <c r="C19" s="3">
        <f>+'Quadro 2014 - 2015'!I19</f>
        <v>228</v>
      </c>
    </row>
    <row r="20" spans="1:10" x14ac:dyDescent="0.2">
      <c r="A20" s="39">
        <v>14</v>
      </c>
      <c r="B20" s="34" t="s">
        <v>48</v>
      </c>
      <c r="C20" s="3">
        <f>+'Quadro 2014 - 2015'!I20</f>
        <v>41</v>
      </c>
    </row>
    <row r="21" spans="1:10" x14ac:dyDescent="0.2">
      <c r="A21" s="39">
        <v>15</v>
      </c>
      <c r="B21" s="34" t="s">
        <v>49</v>
      </c>
      <c r="C21" s="3">
        <f>+'Quadro 2014 - 2015'!I21</f>
        <v>910</v>
      </c>
    </row>
    <row r="22" spans="1:10" x14ac:dyDescent="0.2">
      <c r="A22" s="39">
        <v>16</v>
      </c>
      <c r="B22" s="34" t="s">
        <v>50</v>
      </c>
      <c r="C22" s="3">
        <f>+'Quadro 2014 - 2015'!I22</f>
        <v>2654</v>
      </c>
    </row>
    <row r="23" spans="1:10" x14ac:dyDescent="0.2">
      <c r="A23" s="39">
        <v>17</v>
      </c>
      <c r="B23" s="34" t="s">
        <v>51</v>
      </c>
      <c r="C23" s="3">
        <f>+'Quadro 2014 - 2015'!I23</f>
        <v>769</v>
      </c>
    </row>
    <row r="24" spans="1:10" x14ac:dyDescent="0.2">
      <c r="A24" s="39">
        <v>18</v>
      </c>
      <c r="B24" s="34" t="s">
        <v>52</v>
      </c>
      <c r="C24" s="3">
        <f>+'Quadro 2014 - 2015'!I24</f>
        <v>486</v>
      </c>
    </row>
    <row r="25" spans="1:10" x14ac:dyDescent="0.2">
      <c r="A25" s="39">
        <v>19</v>
      </c>
      <c r="B25" s="34" t="s">
        <v>53</v>
      </c>
      <c r="C25" s="3">
        <f>+'Quadro 2014 - 2015'!I25</f>
        <v>1085</v>
      </c>
    </row>
    <row r="26" spans="1:10" x14ac:dyDescent="0.2">
      <c r="A26" s="39">
        <v>20</v>
      </c>
      <c r="B26" s="34" t="s">
        <v>54</v>
      </c>
      <c r="C26" s="3">
        <f>+'Quadro 2014 - 2015'!I26</f>
        <v>934</v>
      </c>
    </row>
    <row r="27" spans="1:10" x14ac:dyDescent="0.2">
      <c r="B27" s="2" t="s">
        <v>9</v>
      </c>
      <c r="C27" s="1">
        <f>SUM(C6:C26)</f>
        <v>35119</v>
      </c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mergeCells count="3">
    <mergeCell ref="C2:D2"/>
    <mergeCell ref="E31:H31"/>
    <mergeCell ref="C31:D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 &amp;KFF00002015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showGridLines="0" workbookViewId="0">
      <selection activeCell="M35" sqref="M35"/>
    </sheetView>
  </sheetViews>
  <sheetFormatPr defaultRowHeight="12.75" x14ac:dyDescent="0.2"/>
  <cols>
    <col min="1" max="1" width="3" style="1" bestFit="1" customWidth="1"/>
    <col min="2" max="2" width="22.5703125" style="2" bestFit="1" customWidth="1"/>
    <col min="3" max="3" width="16" style="2" bestFit="1" customWidth="1"/>
    <col min="4" max="16384" width="9.140625" style="2"/>
  </cols>
  <sheetData>
    <row r="1" spans="1:4" x14ac:dyDescent="0.2">
      <c r="C1" s="2" t="s">
        <v>17</v>
      </c>
    </row>
    <row r="2" spans="1:4" x14ac:dyDescent="0.2">
      <c r="C2" s="116">
        <f>+Cover!A32</f>
        <v>42349</v>
      </c>
      <c r="D2" s="116"/>
    </row>
    <row r="3" spans="1:4" x14ac:dyDescent="0.2">
      <c r="C3" s="30"/>
      <c r="D3" s="30"/>
    </row>
    <row r="4" spans="1:4" s="1" customFormat="1" x14ac:dyDescent="0.2">
      <c r="C4" s="4">
        <v>7</v>
      </c>
    </row>
    <row r="5" spans="1:4" s="1" customFormat="1" x14ac:dyDescent="0.2">
      <c r="A5" s="42" t="s">
        <v>30</v>
      </c>
      <c r="B5" s="41" t="s">
        <v>0</v>
      </c>
      <c r="C5" s="41" t="s">
        <v>12</v>
      </c>
    </row>
    <row r="6" spans="1:4" x14ac:dyDescent="0.2">
      <c r="A6" s="39" t="s">
        <v>21</v>
      </c>
      <c r="B6" s="34" t="s">
        <v>34</v>
      </c>
      <c r="C6" s="3">
        <f>+'Quadro 2014 - 2015'!J6</f>
        <v>120</v>
      </c>
    </row>
    <row r="7" spans="1:4" x14ac:dyDescent="0.2">
      <c r="A7" s="39" t="s">
        <v>22</v>
      </c>
      <c r="B7" s="34" t="s">
        <v>35</v>
      </c>
      <c r="C7" s="3">
        <f>+'Quadro 2014 - 2015'!J7</f>
        <v>18</v>
      </c>
    </row>
    <row r="8" spans="1:4" x14ac:dyDescent="0.2">
      <c r="A8" s="39" t="s">
        <v>23</v>
      </c>
      <c r="B8" s="34" t="s">
        <v>36</v>
      </c>
      <c r="C8" s="3">
        <f>+'Quadro 2014 - 2015'!J8</f>
        <v>437</v>
      </c>
    </row>
    <row r="9" spans="1:4" x14ac:dyDescent="0.2">
      <c r="A9" s="40" t="s">
        <v>24</v>
      </c>
      <c r="B9" s="34" t="s">
        <v>37</v>
      </c>
      <c r="C9" s="3">
        <f>+'Quadro 2014 - 2015'!J9</f>
        <v>3</v>
      </c>
    </row>
    <row r="10" spans="1:4" x14ac:dyDescent="0.2">
      <c r="A10" s="40" t="s">
        <v>24</v>
      </c>
      <c r="B10" s="34" t="s">
        <v>38</v>
      </c>
      <c r="C10" s="3">
        <f>+'Quadro 2014 - 2015'!J10</f>
        <v>20</v>
      </c>
    </row>
    <row r="11" spans="1:4" x14ac:dyDescent="0.2">
      <c r="A11" s="39" t="s">
        <v>25</v>
      </c>
      <c r="B11" s="34" t="s">
        <v>39</v>
      </c>
      <c r="C11" s="3">
        <f>+'Quadro 2014 - 2015'!J11</f>
        <v>497</v>
      </c>
    </row>
    <row r="12" spans="1:4" x14ac:dyDescent="0.2">
      <c r="A12" s="39" t="s">
        <v>26</v>
      </c>
      <c r="B12" s="34" t="s">
        <v>41</v>
      </c>
      <c r="C12" s="3">
        <f>+'Quadro 2014 - 2015'!J12</f>
        <v>131</v>
      </c>
    </row>
    <row r="13" spans="1:4" x14ac:dyDescent="0.2">
      <c r="A13" s="39" t="s">
        <v>27</v>
      </c>
      <c r="B13" s="34" t="s">
        <v>40</v>
      </c>
      <c r="C13" s="3">
        <f>+'Quadro 2014 - 2015'!J13</f>
        <v>77</v>
      </c>
    </row>
    <row r="14" spans="1:4" x14ac:dyDescent="0.2">
      <c r="A14" s="39" t="s">
        <v>28</v>
      </c>
      <c r="B14" s="34" t="s">
        <v>42</v>
      </c>
      <c r="C14" s="3">
        <f>+'Quadro 2014 - 2015'!J14</f>
        <v>189</v>
      </c>
    </row>
    <row r="15" spans="1:4" x14ac:dyDescent="0.2">
      <c r="A15" s="39" t="s">
        <v>29</v>
      </c>
      <c r="B15" s="34" t="s">
        <v>43</v>
      </c>
      <c r="C15" s="3">
        <f>+'Quadro 2014 - 2015'!J15</f>
        <v>229</v>
      </c>
    </row>
    <row r="16" spans="1:4" x14ac:dyDescent="0.2">
      <c r="A16" s="39">
        <v>10</v>
      </c>
      <c r="B16" s="34" t="s">
        <v>44</v>
      </c>
      <c r="C16" s="3">
        <f>+'Quadro 2014 - 2015'!J16</f>
        <v>17</v>
      </c>
    </row>
    <row r="17" spans="1:10" x14ac:dyDescent="0.2">
      <c r="A17" s="39">
        <v>11</v>
      </c>
      <c r="B17" s="34" t="s">
        <v>45</v>
      </c>
      <c r="C17" s="3">
        <f>+'Quadro 2014 - 2015'!J17</f>
        <v>102</v>
      </c>
    </row>
    <row r="18" spans="1:10" x14ac:dyDescent="0.2">
      <c r="A18" s="39">
        <v>12</v>
      </c>
      <c r="B18" s="34" t="s">
        <v>46</v>
      </c>
      <c r="C18" s="3">
        <f>+'Quadro 2014 - 2015'!J18</f>
        <v>295</v>
      </c>
    </row>
    <row r="19" spans="1:10" x14ac:dyDescent="0.2">
      <c r="A19" s="39">
        <v>13</v>
      </c>
      <c r="B19" s="34" t="s">
        <v>47</v>
      </c>
      <c r="C19" s="3">
        <f>+'Quadro 2014 - 2015'!J19</f>
        <v>30</v>
      </c>
    </row>
    <row r="20" spans="1:10" x14ac:dyDescent="0.2">
      <c r="A20" s="39">
        <v>14</v>
      </c>
      <c r="B20" s="34" t="s">
        <v>48</v>
      </c>
      <c r="C20" s="3">
        <f>+'Quadro 2014 - 2015'!J20</f>
        <v>27</v>
      </c>
    </row>
    <row r="21" spans="1:10" x14ac:dyDescent="0.2">
      <c r="A21" s="39">
        <v>15</v>
      </c>
      <c r="B21" s="34" t="s">
        <v>49</v>
      </c>
      <c r="C21" s="3">
        <f>+'Quadro 2014 - 2015'!J21</f>
        <v>352</v>
      </c>
    </row>
    <row r="22" spans="1:10" x14ac:dyDescent="0.2">
      <c r="A22" s="39">
        <v>16</v>
      </c>
      <c r="B22" s="34" t="s">
        <v>50</v>
      </c>
      <c r="C22" s="3">
        <f>+'Quadro 2014 - 2015'!J22</f>
        <v>510</v>
      </c>
    </row>
    <row r="23" spans="1:10" x14ac:dyDescent="0.2">
      <c r="A23" s="39">
        <v>17</v>
      </c>
      <c r="B23" s="34" t="s">
        <v>51</v>
      </c>
      <c r="C23" s="3">
        <f>+'Quadro 2014 - 2015'!J23</f>
        <v>99</v>
      </c>
    </row>
    <row r="24" spans="1:10" x14ac:dyDescent="0.2">
      <c r="A24" s="39">
        <v>18</v>
      </c>
      <c r="B24" s="34" t="s">
        <v>52</v>
      </c>
      <c r="C24" s="3">
        <f>+'Quadro 2014 - 2015'!J24</f>
        <v>113</v>
      </c>
    </row>
    <row r="25" spans="1:10" x14ac:dyDescent="0.2">
      <c r="A25" s="39">
        <v>19</v>
      </c>
      <c r="B25" s="34" t="s">
        <v>53</v>
      </c>
      <c r="C25" s="3">
        <f>+'Quadro 2014 - 2015'!J25</f>
        <v>450</v>
      </c>
    </row>
    <row r="26" spans="1:10" x14ac:dyDescent="0.2">
      <c r="A26" s="39">
        <v>20</v>
      </c>
      <c r="B26" s="34" t="s">
        <v>54</v>
      </c>
      <c r="C26" s="3">
        <f>+'Quadro 2014 - 2015'!J26</f>
        <v>268</v>
      </c>
    </row>
    <row r="27" spans="1:10" x14ac:dyDescent="0.2">
      <c r="B27" s="2" t="s">
        <v>9</v>
      </c>
      <c r="C27" s="1">
        <f>SUM(C6:C26)</f>
        <v>3984</v>
      </c>
    </row>
    <row r="29" spans="1:10" s="33" customFormat="1" ht="11.25" x14ac:dyDescent="0.2">
      <c r="A29" s="4"/>
      <c r="C29" s="32" t="s">
        <v>1</v>
      </c>
      <c r="D29" s="32" t="s">
        <v>31</v>
      </c>
      <c r="E29" s="32" t="s">
        <v>32</v>
      </c>
      <c r="F29" s="32" t="s">
        <v>7</v>
      </c>
      <c r="G29" s="32" t="s">
        <v>33</v>
      </c>
      <c r="H29" s="32" t="s">
        <v>3</v>
      </c>
      <c r="I29" s="32" t="s">
        <v>4</v>
      </c>
      <c r="J29" s="32" t="s">
        <v>5</v>
      </c>
    </row>
    <row r="30" spans="1:10" ht="15" x14ac:dyDescent="0.2">
      <c r="B30" s="31" t="s">
        <v>19</v>
      </c>
      <c r="C30" s="38">
        <v>511</v>
      </c>
      <c r="D30" s="44"/>
      <c r="E30" s="38">
        <v>2539</v>
      </c>
      <c r="F30" s="38">
        <v>200</v>
      </c>
      <c r="G30" s="38">
        <v>5731</v>
      </c>
      <c r="H30" s="38">
        <v>30998</v>
      </c>
      <c r="I30" s="38">
        <v>3975</v>
      </c>
      <c r="J30" s="38">
        <v>27023</v>
      </c>
    </row>
    <row r="31" spans="1:10" ht="18" x14ac:dyDescent="0.2">
      <c r="C31" s="125" t="s">
        <v>20</v>
      </c>
      <c r="D31" s="126"/>
      <c r="E31" s="124">
        <f>SUM(E30:H30)</f>
        <v>39468</v>
      </c>
      <c r="F31" s="124"/>
      <c r="G31" s="124"/>
      <c r="H31" s="124"/>
    </row>
  </sheetData>
  <mergeCells count="3">
    <mergeCell ref="C2:D2"/>
    <mergeCell ref="E31:H31"/>
    <mergeCell ref="C31:D3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>
    <oddFooter>&amp;CArchivio CNUG &amp;KFF00002015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Cover</vt:lpstr>
      <vt:lpstr>Quadro 2014 - 2015</vt:lpstr>
      <vt:lpstr>1 Società</vt:lpstr>
      <vt:lpstr>2 Prime Affiliazioni</vt:lpstr>
      <vt:lpstr>3 Consiglieri Sociali</vt:lpstr>
      <vt:lpstr>4 Arbitri</vt:lpstr>
      <vt:lpstr>5 Insegnanti Tecnici</vt:lpstr>
      <vt:lpstr>6 Atleti_e</vt:lpstr>
      <vt:lpstr>7 Agonisti_e</vt:lpstr>
      <vt:lpstr>8 Non Agonisti_e</vt:lpstr>
      <vt:lpstr>'1 Società'!Area_stampa</vt:lpstr>
      <vt:lpstr>'2 Prime Affiliazioni'!Area_stampa</vt:lpstr>
      <vt:lpstr>'3 Consiglieri Sociali'!Area_stampa</vt:lpstr>
      <vt:lpstr>'4 Arbitri'!Area_stampa</vt:lpstr>
      <vt:lpstr>'5 Insegnanti Tecnici'!Area_stampa</vt:lpstr>
      <vt:lpstr>'6 Atleti_e'!Area_stampa</vt:lpstr>
      <vt:lpstr>'7 Agonisti_e'!Area_stampa</vt:lpstr>
      <vt:lpstr>'8 Non Agonisti_e'!Area_stampa</vt:lpstr>
      <vt:lpstr>Cover!Area_stampa</vt:lpstr>
      <vt:lpstr>'Quadro 2014 - 2015'!Area_stampa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Proprietario</cp:lastModifiedBy>
  <cp:lastPrinted>2015-11-04T12:53:04Z</cp:lastPrinted>
  <dcterms:created xsi:type="dcterms:W3CDTF">2015-09-20T09:27:52Z</dcterms:created>
  <dcterms:modified xsi:type="dcterms:W3CDTF">2015-12-13T14:20:19Z</dcterms:modified>
</cp:coreProperties>
</file>